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filterPrivacy="1" codeName="ThisWorkbook"/>
  <bookViews>
    <workbookView xWindow="0" yWindow="0" windowWidth="28800" windowHeight="13320"/>
  </bookViews>
  <sheets>
    <sheet name="Alternate" sheetId="3" r:id="rId1"/>
  </sheets>
  <definedNames>
    <definedName name="_Fcc">Alternate!$C$17</definedName>
    <definedName name="_xlnm._FilterDatabase" localSheetId="0" hidden="1">Alternate!$A$23:$H$42</definedName>
    <definedName name="_Foc">Alternate!$C$16</definedName>
    <definedName name="_p">Alternate!$D$24</definedName>
    <definedName name="_pFraming">#REF!</definedName>
    <definedName name="_rA">Alternate!$D$23</definedName>
    <definedName name="_rAir">#REF!</definedName>
    <definedName name="_rFr">Alternate!$D$22</definedName>
    <definedName name="_rFrame">Alternate!$C$22:$D$22</definedName>
    <definedName name="_rFraming">#REF!</definedName>
  </definedNames>
  <calcPr calcId="171027"/>
</workbook>
</file>

<file path=xl/calcChain.xml><?xml version="1.0" encoding="utf-8"?>
<calcChain xmlns="http://schemas.openxmlformats.org/spreadsheetml/2006/main">
  <c r="M14" i="3" l="1"/>
  <c r="M13" i="3"/>
  <c r="D31" i="3" l="1"/>
  <c r="G31" i="3" s="1"/>
  <c r="D32" i="3"/>
  <c r="G32" i="3" s="1"/>
  <c r="D33" i="3"/>
  <c r="H33" i="3" s="1"/>
  <c r="D30" i="3"/>
  <c r="H30" i="3" s="1"/>
  <c r="F31" i="3"/>
  <c r="F32" i="3"/>
  <c r="F33" i="3"/>
  <c r="F30" i="3"/>
  <c r="I32" i="3" l="1"/>
  <c r="G33" i="3"/>
  <c r="I33" i="3" s="1"/>
  <c r="J33" i="3" s="1"/>
  <c r="H32" i="3"/>
  <c r="H31" i="3"/>
  <c r="G30" i="3"/>
  <c r="I30" i="3" s="1"/>
  <c r="J30" i="3" s="1"/>
  <c r="I31" i="3"/>
  <c r="J31" i="3" l="1"/>
  <c r="J32" i="3"/>
</calcChain>
</file>

<file path=xl/sharedStrings.xml><?xml version="1.0" encoding="utf-8"?>
<sst xmlns="http://schemas.openxmlformats.org/spreadsheetml/2006/main" count="52" uniqueCount="42">
  <si>
    <t>FROM:</t>
  </si>
  <si>
    <t>Mark Biegert</t>
  </si>
  <si>
    <t>SUBJECT:</t>
  </si>
  <si>
    <t>DATE:</t>
  </si>
  <si>
    <t>Framing R Value</t>
  </si>
  <si>
    <t>R/in</t>
  </si>
  <si>
    <t>Wall Thickness</t>
  </si>
  <si>
    <t>Open Cell</t>
  </si>
  <si>
    <t>Closed Cell</t>
  </si>
  <si>
    <t>Air Gap</t>
  </si>
  <si>
    <t>Air R Value</t>
  </si>
  <si>
    <t>Comment</t>
  </si>
  <si>
    <t>_rA</t>
  </si>
  <si>
    <t>_rFr</t>
  </si>
  <si>
    <t>Composite R</t>
  </si>
  <si>
    <t>% Framing</t>
  </si>
  <si>
    <t>_p</t>
  </si>
  <si>
    <t>Type</t>
  </si>
  <si>
    <t>Parameters</t>
  </si>
  <si>
    <t>Data Table</t>
  </si>
  <si>
    <t>Common Name</t>
  </si>
  <si>
    <t>Symbol</t>
  </si>
  <si>
    <t>Value</t>
  </si>
  <si>
    <t>Unit</t>
  </si>
  <si>
    <t>Standard value for framing lumber</t>
  </si>
  <si>
    <t>Standard value for small air gap</t>
  </si>
  <si>
    <t>Calculation Assumptions</t>
  </si>
  <si>
    <t>Foam R Value Lookup Table</t>
  </si>
  <si>
    <t>Open cell has less R/in than closed.</t>
  </si>
  <si>
    <t>Wall Construction</t>
  </si>
  <si>
    <t>Wall Thickness Lookup Table</t>
  </si>
  <si>
    <t>Nominal Thickness</t>
  </si>
  <si>
    <t>Actual Thickness</t>
  </si>
  <si>
    <t>Reproduce Finehomebuilding Table</t>
  </si>
  <si>
    <t>Foam Insulation</t>
  </si>
  <si>
    <t>Dimensions (in)</t>
  </si>
  <si>
    <t>Component R Values</t>
  </si>
  <si>
    <t>Insulation</t>
  </si>
  <si>
    <t>Wall framing percentage</t>
  </si>
  <si>
    <t>Cavity R</t>
  </si>
  <si>
    <t>Framing</t>
  </si>
  <si>
    <t xml:space="preserve">Air Gap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</si>
</sst>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%"/>
    <numFmt numFmtId="165" formatCode="[$-409]d/mmm/yy;@"/>
    <numFmt numFmtId="166" formatCode="0.0"/>
    <numFmt numFmtId="167" formatCode="0\&quot;"/>
    <numFmt numFmtId="168" formatCode="0\ ?/2\&quot;"/>
    <numFmt numFmtId="169" formatCode="0.00\ "/>
    <numFmt numFmtId="170" formatCode="&quot;2&quot;\&quot;\x\ 0\&quot;\ "/>
    <numFmt numFmtId="171" formatCode="0\ ?/2\&quot;\ "/>
    <numFmt numFmtId="172" formatCode="#\ ?/2\&quot;_ \ \ "/>
  </numFmts>
  <fonts count="21" x14ac:knownFonts="1">
    <font>
      <sz val="10"/>
      <color theme="1"/>
      <name val="Consolas"/>
      <family val="3"/>
    </font>
    <font>
      <sz val="10"/>
      <color theme="1"/>
      <name val="Consolas"/>
      <family val="2"/>
    </font>
    <font>
      <b/>
      <sz val="11"/>
      <color theme="3"/>
      <name val="Consolas"/>
      <family val="2"/>
      <scheme val="minor"/>
    </font>
    <font>
      <b/>
      <u/>
      <sz val="10"/>
      <color theme="3"/>
      <name val="Consolas"/>
      <family val="3"/>
    </font>
    <font>
      <b/>
      <sz val="12"/>
      <color theme="3"/>
      <name val="Consolas"/>
      <family val="3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8"/>
      <color theme="3"/>
      <name val="Consolas"/>
      <family val="2"/>
      <scheme val="major"/>
    </font>
    <font>
      <b/>
      <sz val="10"/>
      <color rgb="FF7030A0"/>
      <name val="Tahoma"/>
      <family val="2"/>
    </font>
    <font>
      <b/>
      <sz val="11"/>
      <color rgb="FF000099"/>
      <name val="Consolas"/>
      <family val="3"/>
    </font>
    <font>
      <sz val="10"/>
      <color rgb="FF009242"/>
      <name val="Consolas"/>
      <family val="3"/>
    </font>
    <font>
      <b/>
      <i/>
      <u/>
      <sz val="10"/>
      <color rgb="FF567657"/>
      <name val="Consolas"/>
      <family val="3"/>
    </font>
    <font>
      <sz val="9"/>
      <color rgb="FF7F7F7F"/>
      <name val="Tahoma"/>
      <family val="2"/>
    </font>
    <font>
      <sz val="10"/>
      <color theme="1"/>
      <name val="Consolas"/>
      <family val="2"/>
    </font>
    <font>
      <sz val="10"/>
      <color rgb="FF3F3F76"/>
      <name val="Consolas"/>
      <family val="3"/>
    </font>
    <font>
      <sz val="11"/>
      <color rgb="FF3F3F76"/>
      <name val="Consolas"/>
      <family val="3"/>
    </font>
    <font>
      <sz val="10"/>
      <color theme="0"/>
      <name val="Consolas"/>
      <family val="2"/>
    </font>
    <font>
      <b/>
      <sz val="10"/>
      <color rgb="FFDA6D00"/>
      <name val="Consolas"/>
      <family val="3"/>
    </font>
    <font>
      <sz val="10"/>
      <color theme="1"/>
      <name val="Consolas"/>
      <family val="3"/>
    </font>
    <font>
      <b/>
      <sz val="10"/>
      <color theme="0"/>
      <name val="Consolas"/>
      <family val="3"/>
    </font>
    <font>
      <sz val="10"/>
      <color theme="0"/>
      <name val="Consolas"/>
      <family val="3"/>
    </font>
  </fonts>
  <fills count="3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2" tint="-0.749992370372631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1"/>
      </bottom>
      <diagonal/>
    </border>
    <border>
      <left/>
      <right style="thin">
        <color theme="0"/>
      </right>
      <top/>
      <bottom style="double">
        <color theme="1"/>
      </bottom>
      <diagonal/>
    </border>
    <border>
      <left style="thin">
        <color theme="0"/>
      </left>
      <right style="thin">
        <color theme="0"/>
      </right>
      <top/>
      <bottom style="double">
        <color theme="1"/>
      </bottom>
      <diagonal/>
    </border>
    <border>
      <left style="thin">
        <color theme="6" tint="-0.24994659260841701"/>
      </left>
      <right style="thin">
        <color theme="0"/>
      </right>
      <top style="thin">
        <color theme="5" tint="0.39997558519241921"/>
      </top>
      <bottom style="thin">
        <color theme="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5" tint="0.39997558519241921"/>
      </top>
      <bottom style="thin">
        <color theme="0"/>
      </bottom>
      <diagonal/>
    </border>
    <border>
      <left style="thin">
        <color theme="0"/>
      </left>
      <right/>
      <top/>
      <bottom style="double">
        <color theme="1"/>
      </bottom>
      <diagonal/>
    </border>
  </borders>
  <cellStyleXfs count="43">
    <xf numFmtId="0" fontId="0" fillId="0" borderId="0" applyFill="0" applyBorder="0" applyProtection="0">
      <alignment vertical="top"/>
    </xf>
    <xf numFmtId="0" fontId="4" fillId="0" borderId="0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2" applyNumberFormat="0" applyFill="0" applyProtection="0">
      <alignment vertical="center"/>
    </xf>
    <xf numFmtId="165" fontId="6" fillId="0" borderId="0" applyFont="0" applyFill="0" applyBorder="0" applyAlignment="0" applyProtection="0">
      <alignment vertical="top"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4" fillId="2" borderId="3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2" borderId="3" applyNumberFormat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56">
    <xf numFmtId="0" fontId="0" fillId="0" borderId="0" xfId="0">
      <alignment vertical="top"/>
    </xf>
    <xf numFmtId="0" fontId="18" fillId="0" borderId="0" xfId="0" applyFont="1">
      <alignment vertical="top"/>
    </xf>
    <xf numFmtId="0" fontId="0" fillId="0" borderId="0" xfId="0" applyFont="1">
      <alignment vertical="top"/>
    </xf>
    <xf numFmtId="0" fontId="0" fillId="0" borderId="0" xfId="0" quotePrefix="1" applyFont="1">
      <alignment vertical="top"/>
    </xf>
    <xf numFmtId="0" fontId="6" fillId="0" borderId="0" xfId="0" applyFont="1">
      <alignment vertical="top"/>
    </xf>
    <xf numFmtId="0" fontId="1" fillId="3" borderId="0" xfId="41" applyFont="1" applyAlignment="1">
      <alignment vertical="top"/>
    </xf>
    <xf numFmtId="0" fontId="5" fillId="5" borderId="0" xfId="42" applyFont="1" applyAlignment="1">
      <alignment vertical="top"/>
    </xf>
    <xf numFmtId="0" fontId="9" fillId="0" borderId="0" xfId="2">
      <alignment vertical="center"/>
    </xf>
    <xf numFmtId="0" fontId="4" fillId="0" borderId="0" xfId="1">
      <alignment vertical="center"/>
    </xf>
    <xf numFmtId="0" fontId="19" fillId="27" borderId="4" xfId="0" applyFont="1" applyFill="1" applyBorder="1">
      <alignment vertical="top"/>
    </xf>
    <xf numFmtId="0" fontId="6" fillId="0" borderId="5" xfId="0" applyFont="1" applyBorder="1">
      <alignment vertical="top"/>
    </xf>
    <xf numFmtId="0" fontId="0" fillId="0" borderId="9" xfId="0" applyFont="1" applyBorder="1">
      <alignment vertical="top"/>
    </xf>
    <xf numFmtId="0" fontId="6" fillId="0" borderId="10" xfId="0" applyFont="1" applyBorder="1">
      <alignment vertical="top"/>
    </xf>
    <xf numFmtId="0" fontId="0" fillId="0" borderId="13" xfId="0" applyFont="1" applyBorder="1" applyAlignment="1">
      <alignment horizontal="center" vertical="top"/>
    </xf>
    <xf numFmtId="169" fontId="6" fillId="0" borderId="13" xfId="0" applyNumberFormat="1" applyFont="1" applyBorder="1">
      <alignment vertical="top"/>
    </xf>
    <xf numFmtId="169" fontId="6" fillId="0" borderId="14" xfId="0" applyNumberFormat="1" applyFont="1" applyBorder="1">
      <alignment vertical="top"/>
    </xf>
    <xf numFmtId="15" fontId="1" fillId="3" borderId="0" xfId="41" applyNumberFormat="1" applyFont="1" applyAlignment="1">
      <alignment horizontal="left" vertical="top"/>
    </xf>
    <xf numFmtId="170" fontId="0" fillId="0" borderId="12" xfId="0" applyNumberFormat="1" applyFont="1" applyBorder="1">
      <alignment vertical="top"/>
    </xf>
    <xf numFmtId="0" fontId="19" fillId="27" borderId="15" xfId="0" applyFont="1" applyFill="1" applyBorder="1">
      <alignment vertical="top"/>
    </xf>
    <xf numFmtId="0" fontId="19" fillId="27" borderId="7" xfId="0" applyFont="1" applyFill="1" applyBorder="1">
      <alignment vertical="top"/>
    </xf>
    <xf numFmtId="0" fontId="0" fillId="0" borderId="6" xfId="0" applyFont="1" applyBorder="1">
      <alignment vertical="top"/>
    </xf>
    <xf numFmtId="0" fontId="6" fillId="0" borderId="6" xfId="0" applyFont="1" applyBorder="1">
      <alignment vertical="top"/>
    </xf>
    <xf numFmtId="9" fontId="6" fillId="0" borderId="6" xfId="0" applyNumberFormat="1" applyFont="1" applyBorder="1">
      <alignment vertical="top"/>
    </xf>
    <xf numFmtId="0" fontId="19" fillId="27" borderId="16" xfId="0" applyFont="1" applyFill="1" applyBorder="1">
      <alignment vertical="top"/>
    </xf>
    <xf numFmtId="0" fontId="19" fillId="27" borderId="17" xfId="0" applyFont="1" applyFill="1" applyBorder="1">
      <alignment vertical="top"/>
    </xf>
    <xf numFmtId="167" fontId="0" fillId="0" borderId="18" xfId="0" applyNumberFormat="1" applyFont="1" applyBorder="1">
      <alignment vertical="top"/>
    </xf>
    <xf numFmtId="168" fontId="0" fillId="0" borderId="19" xfId="0" applyNumberFormat="1" applyFont="1" applyBorder="1">
      <alignment vertical="top"/>
    </xf>
    <xf numFmtId="167" fontId="0" fillId="0" borderId="20" xfId="0" applyNumberFormat="1" applyFont="1" applyBorder="1">
      <alignment vertical="top"/>
    </xf>
    <xf numFmtId="168" fontId="0" fillId="0" borderId="21" xfId="0" applyNumberFormat="1" applyFont="1" applyBorder="1">
      <alignment vertical="top"/>
    </xf>
    <xf numFmtId="0" fontId="19" fillId="27" borderId="8" xfId="0" applyFont="1" applyFill="1" applyBorder="1">
      <alignment vertical="top"/>
    </xf>
    <xf numFmtId="0" fontId="0" fillId="0" borderId="18" xfId="0" applyFont="1" applyBorder="1">
      <alignment vertical="top"/>
    </xf>
    <xf numFmtId="0" fontId="0" fillId="0" borderId="19" xfId="0" applyFont="1" applyBorder="1">
      <alignment vertical="top"/>
    </xf>
    <xf numFmtId="0" fontId="6" fillId="0" borderId="19" xfId="0" applyFont="1" applyBorder="1">
      <alignment vertical="top"/>
    </xf>
    <xf numFmtId="0" fontId="0" fillId="0" borderId="20" xfId="0" applyFont="1" applyBorder="1">
      <alignment vertical="top"/>
    </xf>
    <xf numFmtId="0" fontId="0" fillId="0" borderId="21" xfId="0" applyFont="1" applyBorder="1">
      <alignment vertical="top"/>
    </xf>
    <xf numFmtId="0" fontId="19" fillId="27" borderId="22" xfId="0" applyFont="1" applyFill="1" applyBorder="1">
      <alignment vertical="top"/>
    </xf>
    <xf numFmtId="0" fontId="19" fillId="27" borderId="23" xfId="0" applyFont="1" applyFill="1" applyBorder="1">
      <alignment vertical="top"/>
    </xf>
    <xf numFmtId="0" fontId="19" fillId="27" borderId="24" xfId="0" applyFont="1" applyFill="1" applyBorder="1">
      <alignment vertical="top"/>
    </xf>
    <xf numFmtId="0" fontId="0" fillId="0" borderId="25" xfId="0" applyFont="1" applyBorder="1">
      <alignment vertical="top"/>
    </xf>
    <xf numFmtId="0" fontId="0" fillId="0" borderId="26" xfId="0" applyFont="1" applyBorder="1">
      <alignment vertical="top"/>
    </xf>
    <xf numFmtId="0" fontId="6" fillId="0" borderId="27" xfId="0" applyFont="1" applyBorder="1">
      <alignment vertical="top"/>
    </xf>
    <xf numFmtId="0" fontId="0" fillId="0" borderId="28" xfId="0" applyFont="1" applyBorder="1">
      <alignment vertical="top"/>
    </xf>
    <xf numFmtId="0" fontId="0" fillId="0" borderId="29" xfId="0" applyFont="1" applyBorder="1">
      <alignment vertical="top"/>
    </xf>
    <xf numFmtId="0" fontId="6" fillId="0" borderId="30" xfId="0" applyFont="1" applyBorder="1">
      <alignment vertical="top"/>
    </xf>
    <xf numFmtId="0" fontId="20" fillId="29" borderId="11" xfId="0" applyFont="1" applyFill="1" applyBorder="1" applyAlignment="1">
      <alignment horizontal="centerContinuous" vertical="top"/>
    </xf>
    <xf numFmtId="0" fontId="6" fillId="29" borderId="11" xfId="0" applyFont="1" applyFill="1" applyBorder="1" applyAlignment="1">
      <alignment horizontal="centerContinuous" vertical="top"/>
    </xf>
    <xf numFmtId="171" fontId="0" fillId="0" borderId="13" xfId="0" applyNumberFormat="1" applyFont="1" applyBorder="1">
      <alignment vertical="top"/>
    </xf>
    <xf numFmtId="0" fontId="0" fillId="29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19" fillId="28" borderId="35" xfId="0" applyFont="1" applyFill="1" applyBorder="1" applyAlignment="1">
      <alignment horizontal="centerContinuous" vertical="top"/>
    </xf>
    <xf numFmtId="0" fontId="19" fillId="28" borderId="34" xfId="0" applyFont="1" applyFill="1" applyBorder="1" applyAlignment="1">
      <alignment horizontal="centerContinuous" vertical="top"/>
    </xf>
    <xf numFmtId="0" fontId="0" fillId="0" borderId="36" xfId="0" applyFont="1" applyBorder="1" applyAlignment="1">
      <alignment horizontal="center" vertical="top"/>
    </xf>
    <xf numFmtId="172" fontId="6" fillId="0" borderId="13" xfId="0" applyNumberFormat="1" applyFont="1" applyBorder="1">
      <alignment vertical="top"/>
    </xf>
    <xf numFmtId="166" fontId="6" fillId="0" borderId="0" xfId="0" applyNumberFormat="1" applyFont="1">
      <alignment vertical="top"/>
    </xf>
  </cellXfs>
  <cellStyles count="43">
    <cellStyle name="20% - Accent1" xfId="16" builtinId="30" customBuiltin="1"/>
    <cellStyle name="20% - Accent1 2" xfId="41"/>
    <cellStyle name="20% - Accent2" xfId="17" builtinId="34" customBuiltin="1"/>
    <cellStyle name="20% - Accent3" xfId="18" builtinId="38" customBuiltin="1"/>
    <cellStyle name="20% - Accent3 2" xfId="42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2" builtinId="32" customBuiltin="1"/>
    <cellStyle name="60% - Accent2" xfId="25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iegertDate" xfId="10"/>
    <cellStyle name="Comment" xfId="6"/>
    <cellStyle name="Explanatory Text" xfId="14" builtinId="53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2" builtinId="8" customBuiltin="1"/>
    <cellStyle name="Input" xfId="13" builtinId="20" customBuiltin="1"/>
    <cellStyle name="Input 2" xfId="19"/>
    <cellStyle name="Linked Cell" xfId="11" builtinId="24" customBuiltin="1"/>
    <cellStyle name="Normal" xfId="0" builtinId="0" customBuiltin="1"/>
    <cellStyle name="Percent" xfId="7" builtinId="5" customBuiltin="1"/>
    <cellStyle name="Table Heading" xfId="9"/>
    <cellStyle name="Title" xfId="8" builtinId="15" hidden="1"/>
    <cellStyle name="Total" xfId="5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0\ "/>
      <border diagonalUp="0" diagonalDown="0">
        <left style="thin">
          <color theme="6" tint="-0.24994659260841701"/>
        </left>
        <right/>
        <top/>
        <bottom/>
        <vertical style="thin">
          <color theme="6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0\ "/>
      <border diagonalUp="0" diagonalDown="0">
        <left style="thin">
          <color theme="6" tint="-0.24994659260841701"/>
        </left>
        <right style="thin">
          <color theme="6" tint="-0.24994659260841701"/>
        </right>
        <top/>
        <bottom/>
        <vertical style="thin">
          <color theme="6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0\ 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0\ 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9" formatCode="0.00\ 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72" formatCode="#\ ?/2\&quot;_ \ \ "/>
      <border diagonalUp="0" diagonalDown="0">
        <left style="thin">
          <color theme="6" tint="-0.24994659260841701"/>
        </left>
        <right style="thin">
          <color theme="6" tint="-0.24994659260841701"/>
        </right>
        <top/>
        <bottom/>
        <vertical style="thin">
          <color theme="6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71" formatCode="0\ ?/2\&quot;\ "/>
      <border diagonalUp="0" diagonalDown="0">
        <left style="thin">
          <color theme="6" tint="-0.24994659260841701"/>
        </left>
        <right style="thin">
          <color theme="6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70" formatCode="&quot;2&quot;\&quot;\x\ 0\&quot;\ "/>
      <border diagonalUp="0" diagonalDown="0" outline="0">
        <left/>
        <right style="thin">
          <color theme="6" tint="-0.24994659260841701"/>
        </right>
        <top/>
        <bottom/>
      </border>
    </dxf>
    <dxf>
      <border diagonalUp="0" diagonalDown="0">
        <left/>
        <right/>
        <top/>
        <bottom/>
      </border>
    </dxf>
    <dxf>
      <border>
        <bottom style="double">
          <color theme="1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6" tint="-0.24994659260841701"/>
        </left>
        <right style="thin">
          <color theme="6" tint="-0.24994659260841701"/>
        </right>
        <top/>
        <bottom/>
        <vertical style="thin">
          <color theme="6" tint="-0.24994659260841701"/>
        </vertical>
        <horizontal/>
      </border>
    </dxf>
    <dxf>
      <numFmt numFmtId="167" formatCode="0\&quot;"/>
    </dxf>
    <dxf>
      <numFmt numFmtId="173" formatCode="??/2\&quot;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theme="7" tint="0.7999816888943144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59996337778862885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3" defaultTableStyle="TableStyleMedium2" defaultPivotStyle="PivotStyleLight16">
    <tableStyle name="Biegert Standard" table="0" count="4">
      <tableStyleElement type="headerRow" dxfId="26"/>
      <tableStyleElement type="totalRow" dxfId="25"/>
      <tableStyleElement type="firstColumn" dxfId="24"/>
      <tableStyleElement type="firstRowStripe" dxfId="23"/>
    </tableStyle>
    <tableStyle name="TableStyleQueryPreview" pivot="0" count="3">
      <tableStyleElement type="wholeTable" dxfId="22"/>
      <tableStyleElement type="headerRow" dxfId="21"/>
      <tableStyleElement type="firstRowStripe" dxfId="20"/>
    </tableStyle>
    <tableStyle name="TableStyleQueryResult" pivot="0" count="3">
      <tableStyleElement type="wholeTable" dxfId="19"/>
      <tableStyleElement type="headerRow" dxfId="18"/>
      <tableStyleElement type="firstRowStripe" dxfId="17"/>
    </tableStyle>
  </tableStyles>
  <colors>
    <mruColors>
      <color rgb="FF567657"/>
      <color rgb="FF009242"/>
      <color rgb="FF7ABC32"/>
      <color rgb="FFDA6D00"/>
      <color rgb="FF0000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33</xdr:row>
      <xdr:rowOff>19053</xdr:rowOff>
    </xdr:from>
    <xdr:to>
      <xdr:col>2</xdr:col>
      <xdr:colOff>1164770</xdr:colOff>
      <xdr:row>36</xdr:row>
      <xdr:rowOff>9525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585913" y="4327753"/>
          <a:ext cx="480329" cy="2432957"/>
        </a:xfrm>
        <a:prstGeom prst="rightBrace">
          <a:avLst>
            <a:gd name="adj1" fmla="val 8333"/>
            <a:gd name="adj2" fmla="val 496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</xdr:colOff>
      <xdr:row>33</xdr:row>
      <xdr:rowOff>28576</xdr:rowOff>
    </xdr:from>
    <xdr:to>
      <xdr:col>5</xdr:col>
      <xdr:colOff>0</xdr:colOff>
      <xdr:row>35</xdr:row>
      <xdr:rowOff>161924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5400000">
          <a:off x="3952876" y="4343400"/>
          <a:ext cx="457198" cy="2266950"/>
        </a:xfrm>
        <a:prstGeom prst="rightBrace">
          <a:avLst>
            <a:gd name="adj1" fmla="val 8333"/>
            <a:gd name="adj2" fmla="val 496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</xdr:colOff>
      <xdr:row>33</xdr:row>
      <xdr:rowOff>47624</xdr:rowOff>
    </xdr:from>
    <xdr:to>
      <xdr:col>8</xdr:col>
      <xdr:colOff>0</xdr:colOff>
      <xdr:row>35</xdr:row>
      <xdr:rowOff>142875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5400000">
          <a:off x="6353174" y="4238625"/>
          <a:ext cx="419101" cy="2476500"/>
        </a:xfrm>
        <a:prstGeom prst="rightBrace">
          <a:avLst>
            <a:gd name="adj1" fmla="val 8333"/>
            <a:gd name="adj2" fmla="val 496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28650" y="5705475"/>
          <a:ext cx="24098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Common Wall Description</a:t>
          </a:r>
        </a:p>
      </xdr:txBody>
    </xdr:sp>
    <xdr:clientData/>
  </xdr:twoCellAnchor>
  <xdr:twoCellAnchor>
    <xdr:from>
      <xdr:col>3</xdr:col>
      <xdr:colOff>28574</xdr:colOff>
      <xdr:row>36</xdr:row>
      <xdr:rowOff>0</xdr:rowOff>
    </xdr:from>
    <xdr:to>
      <xdr:col>4</xdr:col>
      <xdr:colOff>847724</xdr:colOff>
      <xdr:row>39</xdr:row>
      <xdr:rowOff>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67049" y="5705475"/>
          <a:ext cx="2219325" cy="485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Wall</a:t>
          </a:r>
          <a:r>
            <a:rPr lang="en-US" sz="900" baseline="0"/>
            <a:t> Dimensions</a:t>
          </a:r>
          <a:endParaRPr lang="en-US" sz="900"/>
        </a:p>
      </xdr:txBody>
    </xdr:sp>
    <xdr:clientData/>
  </xdr:twoCellAnchor>
  <xdr:twoCellAnchor>
    <xdr:from>
      <xdr:col>5</xdr:col>
      <xdr:colOff>76200</xdr:colOff>
      <xdr:row>36</xdr:row>
      <xdr:rowOff>0</xdr:rowOff>
    </xdr:from>
    <xdr:to>
      <xdr:col>7</xdr:col>
      <xdr:colOff>657224</xdr:colOff>
      <xdr:row>39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391150" y="5705475"/>
          <a:ext cx="2400299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Wall</a:t>
          </a:r>
          <a:r>
            <a:rPr lang="en-US" sz="900" baseline="0"/>
            <a:t> Component R Values</a:t>
          </a:r>
          <a:endParaRPr lang="en-US" sz="900"/>
        </a:p>
      </xdr:txBody>
    </xdr:sp>
    <xdr:clientData/>
  </xdr:twoCellAnchor>
  <xdr:twoCellAnchor>
    <xdr:from>
      <xdr:col>8</xdr:col>
      <xdr:colOff>0</xdr:colOff>
      <xdr:row>33</xdr:row>
      <xdr:rowOff>104774</xdr:rowOff>
    </xdr:from>
    <xdr:to>
      <xdr:col>9</xdr:col>
      <xdr:colOff>9525</xdr:colOff>
      <xdr:row>35</xdr:row>
      <xdr:rowOff>85725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5400000">
          <a:off x="8191499" y="4933950"/>
          <a:ext cx="304801" cy="1085850"/>
        </a:xfrm>
        <a:prstGeom prst="rightBrace">
          <a:avLst>
            <a:gd name="adj1" fmla="val 8333"/>
            <a:gd name="adj2" fmla="val 496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9526</xdr:colOff>
      <xdr:row>36</xdr:row>
      <xdr:rowOff>0</xdr:rowOff>
    </xdr:from>
    <xdr:to>
      <xdr:col>9</xdr:col>
      <xdr:colOff>1</xdr:colOff>
      <xdr:row>39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810501" y="5705475"/>
          <a:ext cx="10668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Insulated</a:t>
          </a:r>
          <a:r>
            <a:rPr lang="en-US" sz="900"/>
            <a:t> Cavity</a:t>
          </a:r>
          <a:r>
            <a:rPr lang="en-US" sz="900" baseline="0"/>
            <a:t> R</a:t>
          </a:r>
          <a:endParaRPr lang="en-US" sz="900"/>
        </a:p>
      </xdr:txBody>
    </xdr:sp>
    <xdr:clientData/>
  </xdr:twoCellAnchor>
  <xdr:twoCellAnchor>
    <xdr:from>
      <xdr:col>9</xdr:col>
      <xdr:colOff>9525</xdr:colOff>
      <xdr:row>33</xdr:row>
      <xdr:rowOff>128588</xdr:rowOff>
    </xdr:from>
    <xdr:to>
      <xdr:col>10</xdr:col>
      <xdr:colOff>9525</xdr:colOff>
      <xdr:row>35</xdr:row>
      <xdr:rowOff>61913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5400000">
          <a:off x="9163050" y="5072063"/>
          <a:ext cx="257175" cy="809625"/>
        </a:xfrm>
        <a:prstGeom prst="rightBrace">
          <a:avLst>
            <a:gd name="adj1" fmla="val 8333"/>
            <a:gd name="adj2" fmla="val 4960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1066801</xdr:colOff>
      <xdr:row>36</xdr:row>
      <xdr:rowOff>28575</xdr:rowOff>
    </xdr:from>
    <xdr:to>
      <xdr:col>10</xdr:col>
      <xdr:colOff>0</xdr:colOff>
      <xdr:row>39</xdr:row>
      <xdr:rowOff>28575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867776" y="5734050"/>
          <a:ext cx="819149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R Total</a:t>
          </a:r>
        </a:p>
      </xdr:txBody>
    </xdr:sp>
    <xdr:clientData/>
  </xdr:twoCellAnchor>
  <xdr:twoCellAnchor>
    <xdr:from>
      <xdr:col>10</xdr:col>
      <xdr:colOff>71438</xdr:colOff>
      <xdr:row>31</xdr:row>
      <xdr:rowOff>47624</xdr:rowOff>
    </xdr:from>
    <xdr:to>
      <xdr:col>11</xdr:col>
      <xdr:colOff>47625</xdr:colOff>
      <xdr:row>32</xdr:row>
      <xdr:rowOff>130968</xdr:rowOff>
    </xdr:to>
    <xdr:sp macro="" textlink="">
      <xdr:nvSpPr>
        <xdr:cNvPr id="1027" name="Arrow: Curved Left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8346282" y="5738812"/>
          <a:ext cx="130968" cy="24407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35718</xdr:colOff>
      <xdr:row>31</xdr:row>
      <xdr:rowOff>23812</xdr:rowOff>
    </xdr:from>
    <xdr:to>
      <xdr:col>11</xdr:col>
      <xdr:colOff>440531</xdr:colOff>
      <xdr:row>32</xdr:row>
      <xdr:rowOff>47625</xdr:rowOff>
    </xdr:to>
    <xdr:sp macro="" textlink="$M$14">
      <xdr:nvSpPr>
        <xdr:cNvPr id="1028" name="TextBox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8465343" y="5715000"/>
          <a:ext cx="404813" cy="184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9C7BC9D-7FB3-425E-956B-3F35ABBF02DE}" type="TxLink">
            <a:rPr lang="en-US" sz="1000" b="0" i="0" u="none" strike="noStrike">
              <a:solidFill>
                <a:srgbClr val="000000"/>
              </a:solidFill>
              <a:latin typeface="Consolas"/>
            </a:rPr>
            <a:pPr/>
            <a:t>2.2</a:t>
          </a:fld>
          <a:endParaRPr lang="en-US" sz="1100"/>
        </a:p>
      </xdr:txBody>
    </xdr:sp>
    <xdr:clientData/>
  </xdr:twoCellAnchor>
  <xdr:twoCellAnchor>
    <xdr:from>
      <xdr:col>10</xdr:col>
      <xdr:colOff>63104</xdr:colOff>
      <xdr:row>29</xdr:row>
      <xdr:rowOff>51195</xdr:rowOff>
    </xdr:from>
    <xdr:to>
      <xdr:col>11</xdr:col>
      <xdr:colOff>39291</xdr:colOff>
      <xdr:row>30</xdr:row>
      <xdr:rowOff>122633</xdr:rowOff>
    </xdr:to>
    <xdr:sp macro="" textlink="">
      <xdr:nvSpPr>
        <xdr:cNvPr id="37" name="Arrow: Curved Lef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337948" y="5409008"/>
          <a:ext cx="130968" cy="244078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33338</xdr:colOff>
      <xdr:row>29</xdr:row>
      <xdr:rowOff>33336</xdr:rowOff>
    </xdr:from>
    <xdr:to>
      <xdr:col>11</xdr:col>
      <xdr:colOff>438151</xdr:colOff>
      <xdr:row>30</xdr:row>
      <xdr:rowOff>45243</xdr:rowOff>
    </xdr:to>
    <xdr:sp macro="" textlink="$M$13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8462963" y="5391149"/>
          <a:ext cx="404813" cy="1845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B228384-1F7E-4715-9E43-D931C5DAEC0C}" type="TxLink">
            <a:rPr lang="en-US" sz="1000" b="0" i="0" u="none" strike="noStrike">
              <a:solidFill>
                <a:srgbClr val="000000"/>
              </a:solidFill>
              <a:latin typeface="Consolas"/>
            </a:rPr>
            <a:pPr/>
            <a:t>0.9</a:t>
          </a:fld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29:J33" totalsRowShown="0" headerRowDxfId="11" headerRowBorderDxfId="10" tableBorderDxfId="9" headerRowCellStyle="Hyperlink" dataCellStyle="Hyperlink">
  <tableColumns count="9">
    <tableColumn id="10" name="Wall Construction" dataDxfId="8"/>
    <tableColumn id="2" name="Foam Insulation" dataDxfId="7"/>
    <tableColumn id="1" name="Wall Thickness" dataDxfId="6">
      <calculatedColumnFormula>VLOOKUP(Table1[[#This Row],[Wall Construction]],$B$10:$C$11,2,0)</calculatedColumnFormula>
    </tableColumn>
    <tableColumn id="3" name="Air Gap" dataDxfId="5"/>
    <tableColumn id="6" name="Air Gap " dataDxfId="4">
      <calculatedColumnFormula>E30*_rA</calculatedColumnFormula>
    </tableColumn>
    <tableColumn id="4" name="Insulation" dataDxfId="3">
      <calculatedColumnFormula>VLOOKUP(C30,$B$16:$C$17,2,0)*(D30-E30)</calculatedColumnFormula>
    </tableColumn>
    <tableColumn id="5" name="Framing" dataDxfId="2">
      <calculatedColumnFormula>(D30-E30)*_rFr</calculatedColumnFormula>
    </tableColumn>
    <tableColumn id="7" name="Cavity R" dataDxfId="1">
      <calculatedColumnFormula>F30+G30</calculatedColumnFormula>
    </tableColumn>
    <tableColumn id="8" name="Composite R" dataDxfId="0">
      <calculatedColumnFormula>1/(_p/H30+(1-_p)/I30)</calculatedColumnFormula>
    </tableColumn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Comprehensive">
  <a:themeElements>
    <a:clrScheme name="Biegert Standard Templat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 Standard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Riblet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27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31750" h="63500" prst="riblet"/>
          </a:sp3d>
        </a:effectStyle>
        <a:effectStyle>
          <a:effectLst>
            <a:outerShdw blurRad="50800" dist="38100" dir="27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57150" h="114300" prst="riblet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7"/>
  <sheetViews>
    <sheetView showGridLines="0" tabSelected="1" zoomScale="130" zoomScaleNormal="130" workbookViewId="0">
      <selection activeCell="M20" sqref="M20"/>
    </sheetView>
  </sheetViews>
  <sheetFormatPr defaultRowHeight="12.75" x14ac:dyDescent="0.2"/>
  <cols>
    <col min="1" max="1" width="9.28515625" style="4" customWidth="1"/>
    <col min="2" max="2" width="18.28515625" style="4" customWidth="1"/>
    <col min="3" max="3" width="15" style="4" customWidth="1"/>
    <col min="4" max="4" width="15.7109375" style="4" customWidth="1"/>
    <col min="5" max="5" width="8.5703125" style="4" customWidth="1"/>
    <col min="6" max="6" width="10.42578125" style="4" customWidth="1"/>
    <col min="7" max="7" width="11.42578125" style="4" customWidth="1"/>
    <col min="8" max="8" width="10.7109375" style="4" customWidth="1"/>
    <col min="9" max="9" width="12.85546875" style="4" customWidth="1"/>
    <col min="10" max="10" width="12.28515625" style="4" customWidth="1"/>
    <col min="11" max="11" width="2.28515625" style="4" customWidth="1"/>
    <col min="12" max="19" width="12" style="4" customWidth="1"/>
    <col min="20" max="16384" width="9.140625" style="4"/>
  </cols>
  <sheetData>
    <row r="1" spans="1:13" x14ac:dyDescent="0.2">
      <c r="A1" s="6" t="s">
        <v>0</v>
      </c>
      <c r="B1" s="5" t="s">
        <v>1</v>
      </c>
      <c r="C1" s="5"/>
    </row>
    <row r="2" spans="1:13" x14ac:dyDescent="0.2">
      <c r="A2" s="6" t="s">
        <v>2</v>
      </c>
      <c r="B2" s="5" t="s">
        <v>33</v>
      </c>
      <c r="C2" s="5"/>
    </row>
    <row r="3" spans="1:13" x14ac:dyDescent="0.2">
      <c r="A3" s="6" t="s">
        <v>3</v>
      </c>
      <c r="B3" s="16">
        <v>42933</v>
      </c>
      <c r="C3" s="5"/>
    </row>
    <row r="4" spans="1:13" ht="12.75" customHeight="1" x14ac:dyDescent="0.2"/>
    <row r="5" spans="1:13" ht="12.75" customHeight="1" x14ac:dyDescent="0.2">
      <c r="A5" s="8" t="s">
        <v>18</v>
      </c>
    </row>
    <row r="6" spans="1:13" ht="12.75" customHeight="1" x14ac:dyDescent="0.2">
      <c r="A6" s="8"/>
    </row>
    <row r="7" spans="1:13" ht="12.75" customHeight="1" x14ac:dyDescent="0.2">
      <c r="A7" s="8"/>
      <c r="B7" s="7" t="s">
        <v>30</v>
      </c>
    </row>
    <row r="8" spans="1:13" ht="12.75" customHeight="1" x14ac:dyDescent="0.2">
      <c r="A8" s="8"/>
    </row>
    <row r="9" spans="1:13" ht="12.75" customHeight="1" x14ac:dyDescent="0.2">
      <c r="A9" s="8"/>
      <c r="B9" s="23" t="s">
        <v>31</v>
      </c>
      <c r="C9" s="24" t="s">
        <v>32</v>
      </c>
      <c r="D9" s="2"/>
    </row>
    <row r="10" spans="1:13" ht="12.75" customHeight="1" x14ac:dyDescent="0.2">
      <c r="A10" s="8"/>
      <c r="B10" s="25">
        <v>4</v>
      </c>
      <c r="C10" s="26">
        <v>3.5</v>
      </c>
      <c r="D10" s="2"/>
    </row>
    <row r="11" spans="1:13" ht="12.75" customHeight="1" x14ac:dyDescent="0.2">
      <c r="A11" s="8"/>
      <c r="B11" s="27">
        <v>6</v>
      </c>
      <c r="C11" s="28">
        <v>5.5</v>
      </c>
      <c r="D11" s="2"/>
    </row>
    <row r="12" spans="1:13" ht="12.75" customHeight="1" x14ac:dyDescent="0.2">
      <c r="A12" s="8"/>
    </row>
    <row r="13" spans="1:13" ht="12.75" customHeight="1" x14ac:dyDescent="0.2">
      <c r="A13" s="8"/>
      <c r="B13" s="7" t="s">
        <v>27</v>
      </c>
      <c r="M13" s="55">
        <f>J31-J30</f>
        <v>0.90031612223392798</v>
      </c>
    </row>
    <row r="14" spans="1:13" ht="12.75" customHeight="1" x14ac:dyDescent="0.2">
      <c r="A14" s="8"/>
      <c r="M14" s="55">
        <f>J33-J32</f>
        <v>2.2145088214913908</v>
      </c>
    </row>
    <row r="15" spans="1:13" ht="12.75" customHeight="1" x14ac:dyDescent="0.2">
      <c r="A15" s="8"/>
      <c r="B15" s="23" t="s">
        <v>17</v>
      </c>
      <c r="C15" s="24" t="s">
        <v>22</v>
      </c>
      <c r="D15" s="24" t="s">
        <v>23</v>
      </c>
      <c r="E15" s="35" t="s">
        <v>11</v>
      </c>
      <c r="F15" s="36"/>
      <c r="G15" s="37"/>
      <c r="H15"/>
    </row>
    <row r="16" spans="1:13" ht="12.75" customHeight="1" x14ac:dyDescent="0.2">
      <c r="B16" s="30" t="s">
        <v>7</v>
      </c>
      <c r="C16" s="31">
        <v>3.7</v>
      </c>
      <c r="D16" s="32" t="s">
        <v>5</v>
      </c>
      <c r="E16" s="38" t="s">
        <v>28</v>
      </c>
      <c r="F16" s="39"/>
      <c r="G16" s="40"/>
      <c r="H16"/>
    </row>
    <row r="17" spans="1:14" ht="12.75" customHeight="1" x14ac:dyDescent="0.2">
      <c r="B17" s="33" t="s">
        <v>8</v>
      </c>
      <c r="C17" s="34">
        <v>6.5</v>
      </c>
      <c r="D17" s="34" t="s">
        <v>5</v>
      </c>
      <c r="E17" s="41"/>
      <c r="F17" s="42"/>
      <c r="G17" s="43"/>
      <c r="H17"/>
    </row>
    <row r="18" spans="1:14" ht="12.75" customHeight="1" x14ac:dyDescent="0.2">
      <c r="B18" s="2"/>
      <c r="C18" s="2"/>
      <c r="D18" s="1"/>
      <c r="E18" s="3"/>
    </row>
    <row r="19" spans="1:14" ht="12.75" customHeight="1" x14ac:dyDescent="0.2">
      <c r="B19" s="7" t="s">
        <v>26</v>
      </c>
      <c r="C19" s="2"/>
      <c r="D19" s="1"/>
      <c r="E19" s="3"/>
    </row>
    <row r="20" spans="1:14" ht="12.75" customHeight="1" x14ac:dyDescent="0.2">
      <c r="B20" s="2"/>
      <c r="C20" s="2"/>
      <c r="D20" s="1"/>
      <c r="E20" s="3"/>
      <c r="I20"/>
    </row>
    <row r="21" spans="1:14" ht="12.75" customHeight="1" x14ac:dyDescent="0.2">
      <c r="B21" s="18" t="s">
        <v>20</v>
      </c>
      <c r="C21" s="18" t="s">
        <v>21</v>
      </c>
      <c r="D21" s="18" t="s">
        <v>22</v>
      </c>
      <c r="E21" s="18" t="s">
        <v>23</v>
      </c>
      <c r="F21" s="19" t="s">
        <v>11</v>
      </c>
      <c r="G21" s="9"/>
      <c r="H21" s="29"/>
      <c r="I21"/>
    </row>
    <row r="22" spans="1:14" ht="12.75" customHeight="1" x14ac:dyDescent="0.2">
      <c r="B22" s="20" t="s">
        <v>4</v>
      </c>
      <c r="C22" s="20" t="s">
        <v>13</v>
      </c>
      <c r="D22" s="21">
        <v>1.2</v>
      </c>
      <c r="E22" s="20" t="s">
        <v>5</v>
      </c>
      <c r="F22" s="11" t="s">
        <v>24</v>
      </c>
      <c r="G22" s="10"/>
      <c r="H22" s="12"/>
      <c r="I22"/>
    </row>
    <row r="23" spans="1:14" x14ac:dyDescent="0.2">
      <c r="B23" s="20" t="s">
        <v>10</v>
      </c>
      <c r="C23" s="20" t="s">
        <v>12</v>
      </c>
      <c r="D23" s="20">
        <v>1.8</v>
      </c>
      <c r="E23" s="20" t="s">
        <v>5</v>
      </c>
      <c r="F23" s="11" t="s">
        <v>25</v>
      </c>
      <c r="G23" s="10"/>
      <c r="H23" s="12"/>
      <c r="I23"/>
      <c r="N23" s="48"/>
    </row>
    <row r="24" spans="1:14" x14ac:dyDescent="0.2">
      <c r="B24" s="20" t="s">
        <v>15</v>
      </c>
      <c r="C24" s="20" t="s">
        <v>16</v>
      </c>
      <c r="D24" s="22">
        <v>0.25</v>
      </c>
      <c r="E24" s="21"/>
      <c r="F24" s="11" t="s">
        <v>38</v>
      </c>
      <c r="G24" s="10"/>
      <c r="H24" s="12"/>
      <c r="I24"/>
    </row>
    <row r="25" spans="1:14" x14ac:dyDescent="0.2">
      <c r="B25"/>
      <c r="C25"/>
      <c r="D25"/>
      <c r="E25"/>
      <c r="F25"/>
      <c r="G25"/>
      <c r="H25"/>
      <c r="I25"/>
    </row>
    <row r="26" spans="1:14" ht="15.75" x14ac:dyDescent="0.2">
      <c r="A26" s="8" t="s">
        <v>19</v>
      </c>
      <c r="B26"/>
      <c r="C26"/>
      <c r="D26"/>
      <c r="E26"/>
      <c r="F26"/>
      <c r="G26"/>
      <c r="H26"/>
      <c r="I26"/>
    </row>
    <row r="28" spans="1:14" x14ac:dyDescent="0.2">
      <c r="D28" s="51" t="s">
        <v>35</v>
      </c>
      <c r="E28" s="52"/>
      <c r="F28" s="44" t="s">
        <v>36</v>
      </c>
      <c r="G28" s="45"/>
      <c r="H28" s="45"/>
    </row>
    <row r="29" spans="1:14" ht="13.5" thickBot="1" x14ac:dyDescent="0.25">
      <c r="B29" s="49" t="s">
        <v>29</v>
      </c>
      <c r="C29" s="50" t="s">
        <v>34</v>
      </c>
      <c r="D29" s="50" t="s">
        <v>6</v>
      </c>
      <c r="E29" s="50" t="s">
        <v>9</v>
      </c>
      <c r="F29" s="47" t="s">
        <v>41</v>
      </c>
      <c r="G29" s="47" t="s">
        <v>37</v>
      </c>
      <c r="H29" s="47" t="s">
        <v>40</v>
      </c>
      <c r="I29" s="50" t="s">
        <v>39</v>
      </c>
      <c r="J29" s="53" t="s">
        <v>14</v>
      </c>
    </row>
    <row r="30" spans="1:14" ht="13.5" thickTop="1" x14ac:dyDescent="0.2">
      <c r="B30" s="17">
        <v>4</v>
      </c>
      <c r="C30" s="13" t="s">
        <v>7</v>
      </c>
      <c r="D30" s="46">
        <f>VLOOKUP(Table1[[#This Row],[Wall Construction]],$B$10:$C$11,2,0)</f>
        <v>3.5</v>
      </c>
      <c r="E30" s="54">
        <v>0</v>
      </c>
      <c r="F30" s="14">
        <f>E30*_rA</f>
        <v>0</v>
      </c>
      <c r="G30" s="14">
        <f>VLOOKUP(C30,$B$16:$C$17,2,0)*(D30-E30)</f>
        <v>12.950000000000001</v>
      </c>
      <c r="H30" s="14">
        <f>(D30-E30)*_rFr</f>
        <v>4.2</v>
      </c>
      <c r="I30" s="14">
        <f>F30+G30</f>
        <v>12.950000000000001</v>
      </c>
      <c r="J30" s="15">
        <f>1/(_p/H30+(1-_p)/I30)</f>
        <v>8.5150684931506859</v>
      </c>
    </row>
    <row r="31" spans="1:14" x14ac:dyDescent="0.2">
      <c r="B31" s="17">
        <v>4</v>
      </c>
      <c r="C31" s="13" t="s">
        <v>8</v>
      </c>
      <c r="D31" s="46">
        <f>VLOOKUP(Table1[[#This Row],[Wall Construction]],$B$10:$C$11,2,0)</f>
        <v>3.5</v>
      </c>
      <c r="E31" s="54">
        <v>0.5</v>
      </c>
      <c r="F31" s="14">
        <f>E31*_rA</f>
        <v>0.9</v>
      </c>
      <c r="G31" s="14">
        <f>VLOOKUP(C31,$B$16:$C$17,2,0)*(D31-E31)</f>
        <v>19.5</v>
      </c>
      <c r="H31" s="14">
        <f>(D31-E31)*_rFr</f>
        <v>3.5999999999999996</v>
      </c>
      <c r="I31" s="14">
        <f>F31+G31</f>
        <v>20.399999999999999</v>
      </c>
      <c r="J31" s="15">
        <f>1/(_p/H31+(1-_p)/I31)</f>
        <v>9.4153846153846139</v>
      </c>
    </row>
    <row r="32" spans="1:14" x14ac:dyDescent="0.2">
      <c r="B32" s="17">
        <v>6</v>
      </c>
      <c r="C32" s="13" t="s">
        <v>7</v>
      </c>
      <c r="D32" s="46">
        <f>VLOOKUP(Table1[[#This Row],[Wall Construction]],$B$10:$C$11,2,0)</f>
        <v>5.5</v>
      </c>
      <c r="E32" s="54">
        <v>0</v>
      </c>
      <c r="F32" s="14">
        <f>E32*_rA</f>
        <v>0</v>
      </c>
      <c r="G32" s="14">
        <f>VLOOKUP(C32,$B$16:$C$17,2,0)*(D32-E32)</f>
        <v>20.350000000000001</v>
      </c>
      <c r="H32" s="14">
        <f>(D32-E32)*_rFr</f>
        <v>6.6</v>
      </c>
      <c r="I32" s="14">
        <f>F32+G32</f>
        <v>20.350000000000001</v>
      </c>
      <c r="J32" s="15">
        <f>1/(_p/H32+(1-_p)/I32)</f>
        <v>13.38082191780822</v>
      </c>
    </row>
    <row r="33" spans="2:15" x14ac:dyDescent="0.2">
      <c r="B33" s="17">
        <v>6</v>
      </c>
      <c r="C33" s="13" t="s">
        <v>8</v>
      </c>
      <c r="D33" s="46">
        <f>VLOOKUP(Table1[[#This Row],[Wall Construction]],$B$10:$C$11,2,0)</f>
        <v>5.5</v>
      </c>
      <c r="E33" s="54">
        <v>0.5</v>
      </c>
      <c r="F33" s="14">
        <f>E33*_rA</f>
        <v>0.9</v>
      </c>
      <c r="G33" s="14">
        <f>VLOOKUP(C33,$B$16:$C$17,2,0)*(D33-E33)</f>
        <v>32.5</v>
      </c>
      <c r="H33" s="14">
        <f>(D33-E33)*_rFr</f>
        <v>6</v>
      </c>
      <c r="I33" s="14">
        <f>F33+G33</f>
        <v>33.4</v>
      </c>
      <c r="J33" s="15">
        <f>1/(_p/H33+(1-_p)/I33)</f>
        <v>15.595330739299611</v>
      </c>
    </row>
    <row r="40" spans="2:15" x14ac:dyDescent="0.2">
      <c r="H40"/>
      <c r="I40"/>
      <c r="J40"/>
      <c r="K40"/>
      <c r="L40"/>
      <c r="M40"/>
      <c r="N40"/>
      <c r="O40"/>
    </row>
    <row r="41" spans="2:15" x14ac:dyDescent="0.2">
      <c r="H41"/>
      <c r="I41"/>
      <c r="J41"/>
      <c r="K41"/>
      <c r="L41"/>
      <c r="M41"/>
      <c r="N41"/>
      <c r="O41"/>
    </row>
    <row r="42" spans="2:15" x14ac:dyDescent="0.2">
      <c r="H42"/>
      <c r="I42"/>
      <c r="J42"/>
      <c r="K42"/>
      <c r="L42"/>
      <c r="M42"/>
      <c r="N42"/>
      <c r="O42"/>
    </row>
    <row r="43" spans="2:15" x14ac:dyDescent="0.2">
      <c r="H43"/>
      <c r="I43"/>
      <c r="J43"/>
      <c r="K43"/>
      <c r="L43"/>
      <c r="M43"/>
      <c r="N43"/>
      <c r="O43"/>
    </row>
    <row r="44" spans="2:15" x14ac:dyDescent="0.2">
      <c r="H44"/>
      <c r="I44"/>
      <c r="J44"/>
      <c r="K44"/>
    </row>
    <row r="45" spans="2:15" x14ac:dyDescent="0.2">
      <c r="B45"/>
      <c r="C45"/>
      <c r="D45"/>
      <c r="E45"/>
      <c r="F45"/>
      <c r="G45"/>
      <c r="H45"/>
      <c r="I45"/>
      <c r="J45"/>
      <c r="K45"/>
    </row>
    <row r="46" spans="2:15" x14ac:dyDescent="0.2">
      <c r="B46"/>
      <c r="C46"/>
      <c r="D46"/>
      <c r="E46"/>
      <c r="F46"/>
      <c r="G46"/>
      <c r="H46"/>
      <c r="I46"/>
      <c r="J46"/>
    </row>
    <row r="47" spans="2:15" x14ac:dyDescent="0.2">
      <c r="B47"/>
      <c r="C47"/>
      <c r="D47"/>
      <c r="E47"/>
      <c r="F47"/>
      <c r="G47"/>
      <c r="H47"/>
      <c r="I47"/>
      <c r="J47"/>
    </row>
    <row r="48" spans="2:15" x14ac:dyDescent="0.2">
      <c r="B48"/>
      <c r="C48"/>
      <c r="D48"/>
      <c r="E48"/>
      <c r="F48"/>
      <c r="G48"/>
      <c r="H48"/>
      <c r="I48"/>
      <c r="J48"/>
    </row>
    <row r="49" spans="2:10" x14ac:dyDescent="0.2">
      <c r="B49"/>
      <c r="C49"/>
      <c r="D49"/>
      <c r="E49"/>
      <c r="F49"/>
      <c r="G49"/>
      <c r="H49"/>
      <c r="I49"/>
      <c r="J49"/>
    </row>
    <row r="50" spans="2:10" x14ac:dyDescent="0.2">
      <c r="B50"/>
      <c r="C50"/>
      <c r="D50"/>
    </row>
    <row r="51" spans="2:10" x14ac:dyDescent="0.2">
      <c r="B51"/>
      <c r="C51"/>
      <c r="D51"/>
    </row>
    <row r="52" spans="2:10" x14ac:dyDescent="0.2">
      <c r="B52"/>
      <c r="C52"/>
      <c r="D52"/>
    </row>
    <row r="53" spans="2:10" x14ac:dyDescent="0.2">
      <c r="B53"/>
      <c r="C53"/>
      <c r="D53"/>
    </row>
    <row r="54" spans="2:10" x14ac:dyDescent="0.2">
      <c r="B54"/>
      <c r="C54"/>
      <c r="D54"/>
    </row>
    <row r="55" spans="2:10" x14ac:dyDescent="0.2">
      <c r="B55"/>
      <c r="C55"/>
      <c r="D55"/>
    </row>
    <row r="56" spans="2:10" x14ac:dyDescent="0.2">
      <c r="B56"/>
      <c r="C56"/>
      <c r="D56"/>
    </row>
    <row r="57" spans="2:10" x14ac:dyDescent="0.2">
      <c r="B57"/>
      <c r="C57"/>
      <c r="D57"/>
    </row>
  </sheetData>
  <conditionalFormatting sqref="B22:H24">
    <cfRule type="expression" dxfId="16" priority="7">
      <formula>MOD(ROW(),2)</formula>
    </cfRule>
  </conditionalFormatting>
  <conditionalFormatting sqref="B16:G17">
    <cfRule type="expression" dxfId="15" priority="6">
      <formula>MOD(ROW(),2)</formula>
    </cfRule>
  </conditionalFormatting>
  <conditionalFormatting sqref="B10:C11">
    <cfRule type="expression" dxfId="14" priority="3">
      <formula>MOD(ROW(),2)</formula>
    </cfRule>
  </conditionalFormatting>
  <conditionalFormatting sqref="E30:E33">
    <cfRule type="expression" dxfId="13" priority="1">
      <formula>(E30&lt;&gt;0)</formula>
    </cfRule>
    <cfRule type="expression" dxfId="12" priority="2">
      <formula>(E30=0)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7 3 3 d 6 2 - 8 0 a 7 - 4 1 f f - 9 d 2 3 - 8 d 9 e f 1 6 7 7 8 0 a "   x m l n s = " h t t p : / / s c h e m a s . m i c r o s o f t . c o m / D a t a M a s h u p " > A A A A A B o D A A B Q S w M E F A A C A A g A Q E 0 6 S E G 0 a 4 + q A A A A + g A A A B I A H A B D b 2 5 m a W c v U G F j a 2 F n Z S 5 4 b W w g o h g A K K A U A A A A A A A A A A A A A A A A A A A A A A A A A A A A h Y / B C o J A G I R f R f b u v + 5 q Y v K 7 H r o m B F J 0 l X X T J V 1 D 1 / T d O v R I v U J B G d 2 6 z Q z z w c z j d s d 0 b h v n q v p B d y Y h D D z i K C O 7 U p s q I a M 9 u R F J B e 4 K e S 4 q 5 b z K Z o j n Q S e k t v Y S U z p N E 0 w + d H 1 F u e c x e s y 2 u a x V W 7 j a D L Y w U p E v V f 6 n i M D D e 4 z g w E M I G I + A B x z p E m O m z a I Z r M D n 6 x A 8 p D 8 x b s b G j r 0 S y r j 7 H O l i k X 5 + i C d Q S w M E F A A C A A g A Q E 0 6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B N O k g o i k e 4 D g A A A B E A A A A T A B w A R m 9 y b X V s Y X M v U 2 V j d G l v b j E u b S C i G A A o o B Q A A A A A A A A A A A A A A A A A A A A A A A A A A A A r T k 0 u y c z P U w i G 0 I b W A F B L A Q I t A B Q A A g A I A E B N O k h B t G u P q g A A A P o A A A A S A A A A A A A A A A A A A A A A A A A A A A B D b 2 5 m a W c v U G F j a 2 F n Z S 5 4 b W x Q S w E C L Q A U A A I A C A B A T T p I D 8 r p q 6 Q A A A D p A A A A E w A A A A A A A A A A A A A A A A D 2 A A A A W 0 N v b n R l b n R f V H l w Z X N d L n h t b F B L A Q I t A B Q A A g A I A E B N O k g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U 6 w C X 5 m 6 U i L m N i h B 9 6 C t w A A A A A C A A A A A A A D Z g A A w A A A A B A A A A A 0 8 A w w 4 L P O F Q D 4 j A 9 s d H F 4 A A A A A A S A A A C g A A A A E A A A A M 7 9 6 t G N X Z E c d 5 R t Q 9 K h a U p Q A A A A X n M I P 4 a l 7 8 G L L p M / Z 9 O F q f j 2 X G Z u h V 2 K s t h x y G Y K e e / P t x l N T M j B d y a D b F p k V p r a i k J u Z a I N H T Z I h O y C 6 L H U Y o 5 z L Z 5 I / n S N w i W e k + F X 8 i E U A A A A h j t R u + f q v p c u Y 6 p B g d L 2 F a x q Y n c = < / D a t a M a s h u p > 
</file>

<file path=customXml/itemProps1.xml><?xml version="1.0" encoding="utf-8"?>
<ds:datastoreItem xmlns:ds="http://schemas.openxmlformats.org/officeDocument/2006/customXml" ds:itemID="{4359B44E-6DEF-42D3-8EE0-4C62416164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Alternate</vt:lpstr>
      <vt:lpstr>_Fcc</vt:lpstr>
      <vt:lpstr>_Foc</vt:lpstr>
      <vt:lpstr>_p</vt:lpstr>
      <vt:lpstr>_rA</vt:lpstr>
      <vt:lpstr>_rFr</vt:lpstr>
      <vt:lpstr>_rFrame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2016-01-25T21:33:19Z</dcterms:created>
  <dcterms:modified xsi:type="dcterms:W3CDTF">2017-07-19T01:35:52Z</dcterms:modified>
</cp:coreProperties>
</file>