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filterPrivacy="1" codeName="ThisWorkbook"/>
  <xr:revisionPtr revIDLastSave="0" documentId="13_ncr:1_{CBB7A88A-ABF5-4C78-8E64-678D941854A3}" xr6:coauthVersionLast="40" xr6:coauthVersionMax="40" xr10:uidLastSave="{00000000-0000-0000-0000-000000000000}"/>
  <bookViews>
    <workbookView xWindow="0" yWindow="0" windowWidth="15360" windowHeight="7245" xr2:uid="{00000000-000D-0000-FFFF-FFFF00000000}"/>
  </bookViews>
  <sheets>
    <sheet name="Rope" sheetId="2" r:id="rId1"/>
  </sheets>
  <definedNames>
    <definedName name="_xlnm._FilterDatabase" localSheetId="0" hidden="1">Rope!$A$5:$F$49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2" l="1"/>
  <c r="M15" i="2"/>
  <c r="M16" i="2"/>
  <c r="M17" i="2"/>
  <c r="M18" i="2"/>
  <c r="M19" i="2"/>
  <c r="M20" i="2"/>
  <c r="M21" i="2"/>
  <c r="M22" i="2"/>
  <c r="M23" i="2"/>
  <c r="K23" i="2" l="1"/>
  <c r="K22" i="2"/>
  <c r="K21" i="2"/>
  <c r="K20" i="2"/>
  <c r="K19" i="2"/>
  <c r="K15" i="2"/>
  <c r="K16" i="2"/>
  <c r="K17" i="2"/>
  <c r="K18" i="2"/>
  <c r="K14" i="2"/>
  <c r="L22" i="2" l="1"/>
  <c r="N22" i="2" s="1"/>
  <c r="L17" i="2"/>
  <c r="L18" i="2"/>
  <c r="O18" i="2" s="1"/>
  <c r="L16" i="2"/>
  <c r="O16" i="2" s="1"/>
  <c r="L23" i="2"/>
  <c r="O23" i="2" s="1"/>
  <c r="L21" i="2"/>
  <c r="L20" i="2"/>
  <c r="L19" i="2"/>
  <c r="O19" i="2" s="1"/>
  <c r="L15" i="2"/>
  <c r="N15" i="2" s="1"/>
  <c r="L14" i="2"/>
  <c r="N14" i="2" s="1"/>
  <c r="B3" i="2"/>
  <c r="O22" i="2" l="1"/>
  <c r="O21" i="2"/>
  <c r="O14" i="2"/>
  <c r="O15" i="2"/>
  <c r="O17" i="2"/>
  <c r="O20" i="2"/>
  <c r="N17" i="2"/>
  <c r="N18" i="2"/>
  <c r="N19" i="2"/>
  <c r="N21" i="2"/>
  <c r="N23" i="2"/>
  <c r="N20" i="2"/>
  <c r="N1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<sst xmlns="http://schemas.openxmlformats.org/spreadsheetml/2006/main" count="12" uniqueCount="12">
  <si>
    <t>FROM:</t>
  </si>
  <si>
    <t>Mark Biegert</t>
  </si>
  <si>
    <t>SUBJECT:</t>
  </si>
  <si>
    <t>DATE:</t>
  </si>
  <si>
    <t>https://www.pinterest.com/pin/374572894003922934/</t>
  </si>
  <si>
    <t>Rope Tensions</t>
  </si>
  <si>
    <t>θ (degrees)</t>
  </si>
  <si>
    <t>θ (radians)</t>
  </si>
  <si>
    <t>φ (radians)</t>
  </si>
  <si>
    <t>Gray Rope Tension
(Derived Eq)</t>
  </si>
  <si>
    <t>Gray Rope Tension
(Alternate Eq)</t>
  </si>
  <si>
    <t>φ (degrees)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</si>
</sst>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[$-409]d/mmm/yy;@"/>
  </numFmts>
  <fonts count="24" x14ac:knownFonts="1">
    <font>
      <sz val="10"/>
      <color theme="1"/>
      <name val="Consolas"/>
      <family val="3"/>
    </font>
    <font>
      <sz val="10"/>
      <color theme="1"/>
      <name val="Consolas"/>
      <family val="2"/>
    </font>
    <font>
      <sz val="10"/>
      <color theme="1"/>
      <name val="Consolas"/>
      <family val="2"/>
    </font>
    <font>
      <b/>
      <sz val="11"/>
      <color theme="3"/>
      <name val="Consolas"/>
      <family val="2"/>
      <scheme val="minor"/>
    </font>
    <font>
      <b/>
      <u/>
      <sz val="10"/>
      <color theme="3"/>
      <name val="Consolas"/>
      <family val="3"/>
    </font>
    <font>
      <b/>
      <sz val="12"/>
      <color theme="3"/>
      <name val="Consolas"/>
      <family val="3"/>
    </font>
    <font>
      <b/>
      <sz val="10"/>
      <color theme="1"/>
      <name val="Consolas"/>
      <family val="3"/>
    </font>
    <font>
      <sz val="10"/>
      <color theme="1"/>
      <name val="Consolas"/>
      <family val="3"/>
    </font>
    <font>
      <sz val="18"/>
      <color theme="3"/>
      <name val="Consolas"/>
      <family val="2"/>
      <scheme val="major"/>
    </font>
    <font>
      <b/>
      <sz val="10"/>
      <color rgb="FF7030A0"/>
      <name val="Tahoma"/>
      <family val="2"/>
    </font>
    <font>
      <b/>
      <sz val="11"/>
      <color rgb="FF000099"/>
      <name val="Consolas"/>
      <family val="3"/>
    </font>
    <font>
      <sz val="10"/>
      <color rgb="FF009242"/>
      <name val="Consolas"/>
      <family val="3"/>
    </font>
    <font>
      <b/>
      <i/>
      <u/>
      <sz val="10"/>
      <color rgb="FF567657"/>
      <name val="Consolas"/>
      <family val="3"/>
    </font>
    <font>
      <sz val="9"/>
      <color rgb="FF7F7F7F"/>
      <name val="Tahoma"/>
      <family val="2"/>
    </font>
    <font>
      <sz val="10"/>
      <color theme="1"/>
      <name val="Consolas"/>
      <family val="2"/>
    </font>
    <font>
      <sz val="10"/>
      <color rgb="FF3F3F76"/>
      <name val="Consolas"/>
      <family val="3"/>
    </font>
    <font>
      <sz val="11"/>
      <color rgb="FF3F3F76"/>
      <name val="Consolas"/>
      <family val="3"/>
    </font>
    <font>
      <sz val="10"/>
      <color theme="0"/>
      <name val="Consolas"/>
      <family val="2"/>
    </font>
    <font>
      <b/>
      <sz val="10"/>
      <color rgb="FFDA6D00"/>
      <name val="Consolas"/>
      <family val="3"/>
    </font>
    <font>
      <b/>
      <sz val="10"/>
      <color theme="1"/>
      <name val="Consolas"/>
      <family val="3"/>
    </font>
    <font>
      <sz val="10"/>
      <color theme="1"/>
      <name val="Consolas"/>
      <family val="2"/>
    </font>
    <font>
      <sz val="10"/>
      <color theme="1"/>
      <name val="Consolas"/>
      <family val="3"/>
    </font>
    <font>
      <sz val="10"/>
      <color theme="1"/>
      <name val="Mathcad UniMath"/>
      <family val="3"/>
    </font>
    <font>
      <b/>
      <sz val="10"/>
      <color theme="1"/>
      <name val="Mathcad UniMath"/>
      <family val="3"/>
    </font>
  </fonts>
  <fills count="3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2">
    <xf numFmtId="0" fontId="0" fillId="0" borderId="0" applyFill="0" applyBorder="0" applyProtection="0">
      <alignment vertical="top"/>
    </xf>
    <xf numFmtId="0" fontId="5" fillId="0" borderId="0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0" fontId="4" fillId="0" borderId="0" applyNumberFormat="0" applyFill="0" applyProtection="0">
      <alignment vertical="center"/>
    </xf>
    <xf numFmtId="0" fontId="3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9" fillId="0" borderId="0" applyNumberFormat="0" applyFill="0" applyBorder="0" applyAlignment="0" applyProtection="0">
      <alignment vertical="top"/>
    </xf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2" applyNumberFormat="0" applyFill="0" applyProtection="0">
      <alignment vertical="center"/>
    </xf>
    <xf numFmtId="165" fontId="7" fillId="0" borderId="0" applyFont="0" applyFill="0" applyBorder="0" applyAlignment="0" applyProtection="0">
      <alignment vertical="top"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</xf>
    <xf numFmtId="0" fontId="15" fillId="2" borderId="3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6" fillId="2" borderId="3" applyNumberFormat="0" applyAlignment="0" applyProtection="0"/>
    <xf numFmtId="0" fontId="17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7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7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2" fillId="5" borderId="0" applyNumberFormat="0" applyBorder="0" applyAlignment="0" applyProtection="0"/>
  </cellStyleXfs>
  <cellXfs count="14">
    <xf numFmtId="0" fontId="0" fillId="0" borderId="0" xfId="0">
      <alignment vertical="top"/>
    </xf>
    <xf numFmtId="0" fontId="21" fillId="0" borderId="0" xfId="0" applyFont="1">
      <alignment vertical="top"/>
    </xf>
    <xf numFmtId="0" fontId="20" fillId="27" borderId="0" xfId="16" applyFont="1" applyFill="1" applyAlignment="1">
      <alignment vertical="top"/>
    </xf>
    <xf numFmtId="0" fontId="19" fillId="28" borderId="0" xfId="18" applyFont="1" applyFill="1" applyAlignment="1">
      <alignment vertical="top"/>
    </xf>
    <xf numFmtId="2" fontId="21" fillId="0" borderId="0" xfId="0" applyNumberFormat="1" applyFont="1">
      <alignment vertical="top"/>
    </xf>
    <xf numFmtId="2" fontId="0" fillId="0" borderId="0" xfId="0" applyNumberFormat="1" applyFont="1">
      <alignment vertical="top"/>
    </xf>
    <xf numFmtId="0" fontId="1" fillId="27" borderId="0" xfId="16" applyFont="1" applyFill="1" applyAlignment="1">
      <alignment vertical="top"/>
    </xf>
    <xf numFmtId="0" fontId="11" fillId="0" borderId="0" xfId="12">
      <alignment vertical="top"/>
    </xf>
    <xf numFmtId="0" fontId="22" fillId="0" borderId="0" xfId="0" applyFont="1">
      <alignment vertical="top"/>
    </xf>
    <xf numFmtId="0" fontId="23" fillId="0" borderId="0" xfId="0" applyFont="1" applyAlignment="1">
      <alignment horizontal="center" vertical="top" wrapText="1"/>
    </xf>
    <xf numFmtId="0" fontId="23" fillId="29" borderId="0" xfId="0" applyFont="1" applyFill="1" applyAlignment="1">
      <alignment horizontal="center" vertical="top"/>
    </xf>
    <xf numFmtId="0" fontId="23" fillId="29" borderId="0" xfId="0" applyFont="1" applyFill="1" applyAlignment="1">
      <alignment horizontal="center" vertical="top" wrapText="1"/>
    </xf>
    <xf numFmtId="0" fontId="0" fillId="30" borderId="0" xfId="0" applyFill="1">
      <alignment vertical="top"/>
    </xf>
    <xf numFmtId="2" fontId="0" fillId="30" borderId="0" xfId="0" applyNumberFormat="1" applyFont="1" applyFill="1">
      <alignment vertical="top"/>
    </xf>
  </cellXfs>
  <cellStyles count="42">
    <cellStyle name="20% - Accent1" xfId="16" builtinId="30" customBuiltin="1"/>
    <cellStyle name="20% - Accent2" xfId="17" builtinId="34" customBuiltin="1"/>
    <cellStyle name="20% - Accent3" xfId="18" builtinId="38" customBuiltin="1"/>
    <cellStyle name="20% - Accent3 2" xfId="41" xr:uid="{00000000-0005-0000-0000-000003000000}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2" builtinId="32" customBuiltin="1"/>
    <cellStyle name="60% - Accent2" xfId="25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iegertDate" xfId="10" xr:uid="{00000000-0005-0000-0000-000019000000}"/>
    <cellStyle name="Comment" xfId="6" xr:uid="{00000000-0005-0000-0000-00001A000000}"/>
    <cellStyle name="Explanatory Text" xfId="14" builtinId="53" customBuiltin="1"/>
    <cellStyle name="Followed Hyperlink" xfId="15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/>
    <cellStyle name="Hyperlink" xfId="12" builtinId="8" customBuiltin="1"/>
    <cellStyle name="Input" xfId="13" builtinId="20" customBuiltin="1"/>
    <cellStyle name="Input 2" xfId="19" xr:uid="{00000000-0005-0000-0000-000023000000}"/>
    <cellStyle name="Linked Cell" xfId="11" builtinId="24" customBuiltin="1"/>
    <cellStyle name="Normal" xfId="0" builtinId="0" customBuiltin="1"/>
    <cellStyle name="Percent" xfId="7" builtinId="5" customBuiltin="1"/>
    <cellStyle name="Table Heading" xfId="9" xr:uid="{00000000-0005-0000-0000-000027000000}"/>
    <cellStyle name="Title" xfId="8" builtinId="15" hidden="1"/>
    <cellStyle name="Total" xfId="5" builtinId="25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athcad UniMath"/>
        <family val="3"/>
        <scheme val="none"/>
      </font>
      <fill>
        <patternFill patternType="solid">
          <fgColor indexed="64"/>
          <bgColor theme="5" tint="0.59996337778862885"/>
        </patternFill>
      </fill>
      <alignment horizontal="center" vertical="top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>
          <bgColor rgb="FFEAEAEA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border>
        <right style="thin">
          <color auto="1"/>
        </right>
        <bottom/>
        <vertical/>
      </border>
    </dxf>
    <dxf>
      <font>
        <b/>
        <i val="0"/>
      </font>
      <fill>
        <patternFill>
          <bgColor theme="5" tint="0.79998168889431442"/>
        </patternFill>
      </fill>
      <border>
        <left/>
        <top style="double">
          <color auto="1"/>
        </top>
      </border>
    </dxf>
    <dxf>
      <font>
        <b/>
        <i val="0"/>
      </font>
      <fill>
        <patternFill>
          <bgColor theme="5" tint="0.59996337778862885"/>
        </patternFill>
      </fill>
      <border>
        <bottom style="double">
          <color auto="1"/>
        </bottom>
      </border>
    </dxf>
  </dxfs>
  <tableStyles count="4" defaultTableStyle="Biegert Standard A" defaultPivotStyle="Biegert Standard">
    <tableStyle name="Biegert Standard" table="0" count="4" xr9:uid="{00000000-0011-0000-FFFF-FFFF00000000}">
      <tableStyleElement type="headerRow" dxfId="20"/>
      <tableStyleElement type="totalRow" dxfId="19"/>
      <tableStyleElement type="firstColumn" dxfId="18"/>
      <tableStyleElement type="firstRowStripe" dxfId="17"/>
    </tableStyle>
    <tableStyle name="Biegert Standard A" pivot="0" count="4" xr9:uid="{00000000-0011-0000-FFFF-FFFF01000000}">
      <tableStyleElement type="headerRow" dxfId="16"/>
      <tableStyleElement type="totalRow" dxfId="15"/>
      <tableStyleElement type="firstColumn" dxfId="14"/>
      <tableStyleElement type="firstRowStripe" dxfId="13"/>
    </tableStyle>
    <tableStyle name="TableStyleQueryPreview" pivot="0" count="3" xr9:uid="{00000000-0011-0000-FFFF-FFFF02000000}">
      <tableStyleElement type="wholeTable" dxfId="12"/>
      <tableStyleElement type="headerRow" dxfId="11"/>
      <tableStyleElement type="firstRowStripe" dxfId="10"/>
    </tableStyle>
    <tableStyle name="TableStyleQueryResult" pivot="0" count="3" xr9:uid="{00000000-0011-0000-FFFF-FFFF03000000}">
      <tableStyleElement type="wholeTable" dxfId="9"/>
      <tableStyleElement type="headerRow" dxfId="8"/>
      <tableStyleElement type="firstRowStripe" dxfId="7"/>
    </tableStyle>
  </tableStyles>
  <colors>
    <mruColors>
      <color rgb="FFFFFFCC"/>
      <color rgb="FFEAEAEA"/>
      <color rgb="FF567657"/>
      <color rgb="FF009242"/>
      <color rgb="FF7ABC32"/>
      <color rgb="FFDA6D00"/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5</xdr:row>
      <xdr:rowOff>28575</xdr:rowOff>
    </xdr:from>
    <xdr:to>
      <xdr:col>7</xdr:col>
      <xdr:colOff>523875</xdr:colOff>
      <xdr:row>60</xdr:row>
      <xdr:rowOff>51636</xdr:rowOff>
    </xdr:to>
    <xdr:pic>
      <xdr:nvPicPr>
        <xdr:cNvPr id="2" name="Picture 1" descr="ÐÐ·Ð¾Ð±ÑÐ°Ð¶ÐµÐ½Ð¸Ðµ">
          <a:extLst>
            <a:ext uri="{FF2B5EF4-FFF2-40B4-BE49-F238E27FC236}">
              <a16:creationId xmlns:a16="http://schemas.microsoft.com/office/drawing/2014/main" id="{04CECD66-B551-4EBE-B3B4-83AB94E5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38200"/>
          <a:ext cx="5372100" cy="9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1E702E5-37EE-4193-87E1-81CCD1ADC724}" name="Table2" displayName="Table2" ref="J13:O23" totalsRowShown="0" headerRowDxfId="6" dataDxfId="5">
  <autoFilter ref="J13:O23" xr:uid="{3A8ABFEB-56F6-4F07-8A5C-E8334F00719A}"/>
  <tableColumns count="6">
    <tableColumn id="1" xr3:uid="{9B97FF82-2E84-4D12-97CD-A7A19CC25BB2}" name="θ (degrees)"/>
    <tableColumn id="2" xr3:uid="{6F7B3591-23DA-4278-91B7-9D3D551C1798}" name="θ (radians)" dataDxfId="4">
      <calculatedColumnFormula>(180-J14)*PI()/180</calculatedColumnFormula>
    </tableColumn>
    <tableColumn id="3" xr3:uid="{99C2760C-3BCC-42C8-9D1C-834E7CE2E55B}" name="φ (radians)" dataDxfId="3">
      <calculatedColumnFormula>ATAN(SIN(K14)/(1+COS(K14)))</calculatedColumnFormula>
    </tableColumn>
    <tableColumn id="6" xr3:uid="{00573AA4-6518-4AB0-BBF5-A2693FB1577F}" name="φ (degrees)" dataDxfId="0">
      <calculatedColumnFormula>Table2[[#This Row],[φ (radians)]]*180/PI()</calculatedColumnFormula>
    </tableColumn>
    <tableColumn id="4" xr3:uid="{EA75144C-46E3-4631-B9A0-3C5B1EAEDDA4}" name="Gray Rope Tension_x000a_(Derived Eq)" dataDxfId="2">
      <calculatedColumnFormula>SIN(K14)/SIN(L14)</calculatedColumnFormula>
    </tableColumn>
    <tableColumn id="5" xr3:uid="{F90534CD-B09C-4787-902A-1DC3EB7769CB}" name="Gray Rope Tension_x000a_(Alternate Eq)" dataDxfId="1">
      <calculatedColumnFormula>(1+COS(K14))/COS(L14)</calculatedColumnFormula>
    </tableColumn>
  </tableColumns>
  <tableStyleInfo name="Biegert Standard A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iegert">
  <a:themeElements>
    <a:clrScheme name="Biegert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996600"/>
      </a:hlink>
      <a:folHlink>
        <a:srgbClr val="003296"/>
      </a:folHlink>
    </a:clrScheme>
    <a:fontScheme name="BIegert">
      <a:majorFont>
        <a:latin typeface="Consolas"/>
        <a:ea typeface=""/>
        <a:cs typeface=""/>
      </a:majorFont>
      <a:minorFont>
        <a:latin typeface="Consola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80000"/>
                <a:lumMod val="80000"/>
              </a:schemeClr>
              <a:schemeClr val="phClr">
                <a:tint val="98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ate" id="{C3F70B94-7CE9-428E-ADC1-3269CC2C3385}" vid="{3F2DE9A5-64E6-437C-A389-CC4477E817E8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interest.com/pin/374572894003922934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5"/>
  <sheetViews>
    <sheetView showGridLines="0" tabSelected="1" zoomScaleNormal="100" workbookViewId="0">
      <selection activeCell="Q5" sqref="Q5"/>
    </sheetView>
  </sheetViews>
  <sheetFormatPr defaultRowHeight="12.75" x14ac:dyDescent="0.2"/>
  <cols>
    <col min="1" max="9" width="10.7109375" style="1" customWidth="1"/>
    <col min="10" max="11" width="11" style="1" customWidth="1"/>
    <col min="12" max="12" width="13" style="1" customWidth="1"/>
    <col min="13" max="13" width="12.5703125" style="1" customWidth="1"/>
    <col min="14" max="14" width="18.28515625" style="1" customWidth="1"/>
    <col min="15" max="15" width="18.85546875" style="1" customWidth="1"/>
    <col min="16" max="24" width="10.7109375" style="1" customWidth="1"/>
    <col min="25" max="16384" width="9.140625" style="1"/>
  </cols>
  <sheetData>
    <row r="1" spans="1:15" x14ac:dyDescent="0.2">
      <c r="A1" s="3" t="s">
        <v>0</v>
      </c>
      <c r="B1" s="2" t="s">
        <v>1</v>
      </c>
      <c r="C1" s="2"/>
    </row>
    <row r="2" spans="1:15" x14ac:dyDescent="0.2">
      <c r="A2" s="3" t="s">
        <v>2</v>
      </c>
      <c r="B2" s="6" t="s">
        <v>5</v>
      </c>
      <c r="C2" s="2"/>
    </row>
    <row r="3" spans="1:15" x14ac:dyDescent="0.2">
      <c r="A3" s="3" t="s">
        <v>3</v>
      </c>
      <c r="B3" s="2" t="str">
        <f>TEXT(DATE(2018,1,23),"dd-mmm-yyyy")</f>
        <v>23-Jan-2018</v>
      </c>
      <c r="C3" s="2"/>
    </row>
    <row r="4" spans="1:15" ht="12.75" customHeight="1" x14ac:dyDescent="0.2"/>
    <row r="5" spans="1:15" x14ac:dyDescent="0.2">
      <c r="A5"/>
      <c r="B5"/>
      <c r="C5"/>
      <c r="D5"/>
      <c r="E5"/>
      <c r="F5"/>
      <c r="G5"/>
      <c r="H5"/>
      <c r="I5"/>
      <c r="J5"/>
    </row>
    <row r="6" spans="1:15" x14ac:dyDescent="0.2">
      <c r="A6"/>
      <c r="B6"/>
      <c r="C6"/>
      <c r="D6"/>
      <c r="E6"/>
      <c r="F6"/>
      <c r="G6"/>
      <c r="H6"/>
      <c r="I6"/>
      <c r="J6"/>
    </row>
    <row r="7" spans="1:15" x14ac:dyDescent="0.2">
      <c r="A7"/>
      <c r="B7"/>
      <c r="C7"/>
      <c r="D7"/>
      <c r="E7"/>
      <c r="F7"/>
      <c r="G7"/>
      <c r="H7"/>
      <c r="I7"/>
      <c r="J7"/>
    </row>
    <row r="8" spans="1:15" x14ac:dyDescent="0.2">
      <c r="A8"/>
      <c r="B8"/>
      <c r="C8"/>
      <c r="D8"/>
      <c r="E8"/>
      <c r="F8"/>
      <c r="G8"/>
      <c r="H8"/>
      <c r="I8"/>
      <c r="J8"/>
    </row>
    <row r="9" spans="1:15" x14ac:dyDescent="0.2">
      <c r="A9"/>
      <c r="B9"/>
      <c r="C9"/>
      <c r="D9"/>
      <c r="E9"/>
      <c r="F9"/>
      <c r="G9"/>
      <c r="H9"/>
      <c r="I9"/>
      <c r="J9"/>
      <c r="K9"/>
    </row>
    <row r="10" spans="1:15" x14ac:dyDescent="0.2">
      <c r="A10"/>
      <c r="B10"/>
      <c r="C10"/>
      <c r="D10"/>
      <c r="E10"/>
      <c r="F10"/>
      <c r="G10"/>
      <c r="H10"/>
      <c r="I10"/>
      <c r="J10"/>
    </row>
    <row r="11" spans="1:15" x14ac:dyDescent="0.2">
      <c r="A11"/>
      <c r="B11"/>
      <c r="C11"/>
      <c r="D11"/>
      <c r="E11"/>
      <c r="F11"/>
      <c r="G11"/>
      <c r="H11"/>
      <c r="I11"/>
      <c r="J11"/>
    </row>
    <row r="12" spans="1:15" x14ac:dyDescent="0.2">
      <c r="A12"/>
      <c r="B12"/>
      <c r="C12"/>
      <c r="D12"/>
      <c r="E12"/>
      <c r="F12"/>
      <c r="G12"/>
      <c r="H12"/>
      <c r="I12"/>
      <c r="J12"/>
    </row>
    <row r="13" spans="1:15" ht="29.25" customHeight="1" x14ac:dyDescent="0.2">
      <c r="A13"/>
      <c r="B13"/>
      <c r="C13"/>
      <c r="D13"/>
      <c r="E13"/>
      <c r="F13"/>
      <c r="G13"/>
      <c r="H13"/>
      <c r="I13"/>
      <c r="J13" s="10" t="s">
        <v>6</v>
      </c>
      <c r="K13" s="10" t="s">
        <v>7</v>
      </c>
      <c r="L13" s="10" t="s">
        <v>8</v>
      </c>
      <c r="M13" s="10" t="s">
        <v>11</v>
      </c>
      <c r="N13" s="11" t="s">
        <v>9</v>
      </c>
      <c r="O13" s="9" t="s">
        <v>10</v>
      </c>
    </row>
    <row r="14" spans="1:15" x14ac:dyDescent="0.2">
      <c r="A14"/>
      <c r="B14"/>
      <c r="C14"/>
      <c r="D14"/>
      <c r="E14"/>
      <c r="F14"/>
      <c r="G14"/>
      <c r="H14"/>
      <c r="I14"/>
      <c r="J14" s="12">
        <v>180</v>
      </c>
      <c r="K14" s="13">
        <f>(180-J14)*PI()/180</f>
        <v>0</v>
      </c>
      <c r="L14" s="13">
        <f>ATAN(SIN(K14)/(1+COS(K14)))</f>
        <v>0</v>
      </c>
      <c r="M14" s="13">
        <f>Table2[[#This Row],[φ (radians)]]*180/PI()</f>
        <v>0</v>
      </c>
      <c r="N14" s="13">
        <f>IF(L14=0,2,SIN(K14)/SIN(L14))</f>
        <v>2</v>
      </c>
      <c r="O14" s="4">
        <f>(1+COS(K14))/COS(L14)</f>
        <v>2</v>
      </c>
    </row>
    <row r="15" spans="1:15" x14ac:dyDescent="0.2">
      <c r="A15"/>
      <c r="B15"/>
      <c r="C15"/>
      <c r="D15"/>
      <c r="E15"/>
      <c r="F15"/>
      <c r="G15"/>
      <c r="H15"/>
      <c r="I15"/>
      <c r="J15">
        <v>160</v>
      </c>
      <c r="K15" s="5">
        <f t="shared" ref="K15:K23" si="0">(180-J15)*PI()/180</f>
        <v>0.3490658503988659</v>
      </c>
      <c r="L15" s="5">
        <f t="shared" ref="L15:L23" si="1">ATAN(SIN(K15)/(1+COS(K15)))</f>
        <v>0.17453292519943292</v>
      </c>
      <c r="M15" s="5">
        <f>Table2[[#This Row],[φ (radians)]]*180/PI()</f>
        <v>9.9999999999999982</v>
      </c>
      <c r="N15" s="5">
        <f t="shared" ref="N15:N23" si="2">SIN(K15)/SIN(L15)</f>
        <v>1.9696155060244165</v>
      </c>
      <c r="O15" s="4">
        <f t="shared" ref="O15:O23" si="3">(1+COS(K15))/COS(L15)</f>
        <v>1.9696155060244163</v>
      </c>
    </row>
    <row r="16" spans="1:15" x14ac:dyDescent="0.2">
      <c r="A16"/>
      <c r="B16"/>
      <c r="C16"/>
      <c r="D16"/>
      <c r="E16"/>
      <c r="F16"/>
      <c r="G16"/>
      <c r="H16"/>
      <c r="I16"/>
      <c r="J16" s="12">
        <v>135</v>
      </c>
      <c r="K16" s="13">
        <f t="shared" si="0"/>
        <v>0.78539816339744828</v>
      </c>
      <c r="L16" s="13">
        <f t="shared" si="1"/>
        <v>0.39269908169872414</v>
      </c>
      <c r="M16" s="13">
        <f>Table2[[#This Row],[φ (radians)]]*180/PI()</f>
        <v>22.5</v>
      </c>
      <c r="N16" s="13">
        <f t="shared" si="2"/>
        <v>1.8477590650225733</v>
      </c>
      <c r="O16" s="4">
        <f t="shared" si="3"/>
        <v>1.8477590650225735</v>
      </c>
    </row>
    <row r="17" spans="1:15" x14ac:dyDescent="0.2">
      <c r="A17"/>
      <c r="B17"/>
      <c r="C17"/>
      <c r="D17"/>
      <c r="E17"/>
      <c r="F17"/>
      <c r="G17"/>
      <c r="H17"/>
      <c r="I17"/>
      <c r="J17">
        <v>120</v>
      </c>
      <c r="K17" s="5">
        <f t="shared" si="0"/>
        <v>1.0471975511965976</v>
      </c>
      <c r="L17" s="5">
        <f t="shared" si="1"/>
        <v>0.52359877559829882</v>
      </c>
      <c r="M17" s="5">
        <f>Table2[[#This Row],[φ (radians)]]*180/PI()</f>
        <v>29.999999999999996</v>
      </c>
      <c r="N17" s="5">
        <f t="shared" si="2"/>
        <v>1.7320508075688774</v>
      </c>
      <c r="O17" s="4">
        <f t="shared" si="3"/>
        <v>1.7320508075688772</v>
      </c>
    </row>
    <row r="18" spans="1:15" x14ac:dyDescent="0.2">
      <c r="A18"/>
      <c r="B18"/>
      <c r="C18"/>
      <c r="D18"/>
      <c r="E18"/>
      <c r="F18"/>
      <c r="G18"/>
      <c r="H18"/>
      <c r="I18"/>
      <c r="J18" s="12">
        <v>90</v>
      </c>
      <c r="K18" s="13">
        <f t="shared" si="0"/>
        <v>1.5707963267948966</v>
      </c>
      <c r="L18" s="13">
        <f t="shared" si="1"/>
        <v>0.78539816339744828</v>
      </c>
      <c r="M18" s="13">
        <f>Table2[[#This Row],[φ (radians)]]*180/PI()</f>
        <v>45</v>
      </c>
      <c r="N18" s="13">
        <f t="shared" si="2"/>
        <v>1.4142135623730951</v>
      </c>
      <c r="O18" s="4">
        <f t="shared" si="3"/>
        <v>1.4142135623730949</v>
      </c>
    </row>
    <row r="19" spans="1:15" x14ac:dyDescent="0.2">
      <c r="A19"/>
      <c r="B19"/>
      <c r="C19"/>
      <c r="D19"/>
      <c r="E19"/>
      <c r="F19"/>
      <c r="G19"/>
      <c r="H19"/>
      <c r="I19"/>
      <c r="J19">
        <v>75</v>
      </c>
      <c r="K19" s="5">
        <f t="shared" si="0"/>
        <v>1.8325957145940461</v>
      </c>
      <c r="L19" s="5">
        <f t="shared" si="1"/>
        <v>0.91629785729702307</v>
      </c>
      <c r="M19" s="5">
        <f>Table2[[#This Row],[φ (radians)]]*180/PI()</f>
        <v>52.5</v>
      </c>
      <c r="N19" s="5">
        <f t="shared" si="2"/>
        <v>1.2175228580174413</v>
      </c>
      <c r="O19" s="4">
        <f t="shared" si="3"/>
        <v>1.2175228580174411</v>
      </c>
    </row>
    <row r="20" spans="1:15" x14ac:dyDescent="0.2">
      <c r="A20"/>
      <c r="B20"/>
      <c r="C20"/>
      <c r="D20"/>
      <c r="E20"/>
      <c r="F20"/>
      <c r="G20"/>
      <c r="H20"/>
      <c r="I20"/>
      <c r="J20" s="12">
        <v>60</v>
      </c>
      <c r="K20" s="13">
        <f t="shared" si="0"/>
        <v>2.0943951023931953</v>
      </c>
      <c r="L20" s="13">
        <f t="shared" si="1"/>
        <v>1.0471975511965976</v>
      </c>
      <c r="M20" s="13">
        <f>Table2[[#This Row],[φ (radians)]]*180/PI()</f>
        <v>59.999999999999993</v>
      </c>
      <c r="N20" s="13">
        <f t="shared" si="2"/>
        <v>1.0000000000000002</v>
      </c>
      <c r="O20" s="4">
        <f t="shared" si="3"/>
        <v>1.0000000000000002</v>
      </c>
    </row>
    <row r="21" spans="1:15" x14ac:dyDescent="0.2">
      <c r="A21"/>
      <c r="B21"/>
      <c r="C21"/>
      <c r="D21"/>
      <c r="E21"/>
      <c r="F21"/>
      <c r="G21"/>
      <c r="H21"/>
      <c r="I21"/>
      <c r="J21">
        <v>45</v>
      </c>
      <c r="K21" s="5">
        <f t="shared" si="0"/>
        <v>2.3561944901923448</v>
      </c>
      <c r="L21" s="5">
        <f t="shared" si="1"/>
        <v>1.1780972450961724</v>
      </c>
      <c r="M21" s="5">
        <f>Table2[[#This Row],[φ (radians)]]*180/PI()</f>
        <v>67.5</v>
      </c>
      <c r="N21" s="5">
        <f t="shared" si="2"/>
        <v>0.76536686473017956</v>
      </c>
      <c r="O21" s="4">
        <f t="shared" si="3"/>
        <v>0.76536686473017956</v>
      </c>
    </row>
    <row r="22" spans="1:15" x14ac:dyDescent="0.2">
      <c r="A22"/>
      <c r="B22"/>
      <c r="C22"/>
      <c r="D22"/>
      <c r="E22"/>
      <c r="F22"/>
      <c r="G22"/>
      <c r="H22"/>
      <c r="I22"/>
      <c r="J22" s="12">
        <v>30</v>
      </c>
      <c r="K22" s="13">
        <f t="shared" si="0"/>
        <v>2.6179938779914944</v>
      </c>
      <c r="L22" s="13">
        <f t="shared" si="1"/>
        <v>1.3089969389957472</v>
      </c>
      <c r="M22" s="13">
        <f>Table2[[#This Row],[φ (radians)]]*180/PI()</f>
        <v>75.000000000000014</v>
      </c>
      <c r="N22" s="13">
        <f t="shared" si="2"/>
        <v>0.51763809020504148</v>
      </c>
      <c r="O22" s="4">
        <f t="shared" si="3"/>
        <v>0.51763809020504137</v>
      </c>
    </row>
    <row r="23" spans="1:15" x14ac:dyDescent="0.2">
      <c r="A23"/>
      <c r="B23"/>
      <c r="C23"/>
      <c r="D23"/>
      <c r="E23"/>
      <c r="F23"/>
      <c r="G23"/>
      <c r="H23"/>
      <c r="I23"/>
      <c r="J23">
        <v>10</v>
      </c>
      <c r="K23" s="5">
        <f t="shared" si="0"/>
        <v>2.9670597283903604</v>
      </c>
      <c r="L23" s="5">
        <f t="shared" si="1"/>
        <v>1.48352986419518</v>
      </c>
      <c r="M23" s="5">
        <f>Table2[[#This Row],[φ (radians)]]*180/PI()</f>
        <v>85</v>
      </c>
      <c r="N23" s="4">
        <f t="shared" si="2"/>
        <v>0.17431148549531628</v>
      </c>
      <c r="O23" s="4">
        <f t="shared" si="3"/>
        <v>0.17431148549531642</v>
      </c>
    </row>
    <row r="24" spans="1:15" x14ac:dyDescent="0.2">
      <c r="A24"/>
      <c r="B24"/>
      <c r="C24"/>
      <c r="D24"/>
      <c r="E24"/>
      <c r="F24"/>
      <c r="G24"/>
      <c r="H24"/>
      <c r="I24"/>
      <c r="J24"/>
    </row>
    <row r="25" spans="1:15" x14ac:dyDescent="0.2">
      <c r="A25"/>
      <c r="B25"/>
      <c r="C25"/>
      <c r="D25"/>
      <c r="E25"/>
      <c r="F25"/>
      <c r="G25"/>
      <c r="H25"/>
      <c r="I25"/>
      <c r="J25"/>
    </row>
    <row r="26" spans="1:15" x14ac:dyDescent="0.2">
      <c r="A26"/>
      <c r="B26"/>
      <c r="C26"/>
      <c r="D26"/>
      <c r="E26"/>
      <c r="F26"/>
      <c r="G26"/>
      <c r="H26"/>
      <c r="I26"/>
      <c r="J26"/>
    </row>
    <row r="27" spans="1:15" x14ac:dyDescent="0.2">
      <c r="A27"/>
      <c r="B27"/>
      <c r="C27"/>
      <c r="D27"/>
      <c r="E27"/>
      <c r="F27"/>
      <c r="G27"/>
      <c r="H27"/>
      <c r="I27"/>
      <c r="J27"/>
    </row>
    <row r="28" spans="1:15" x14ac:dyDescent="0.2">
      <c r="A28"/>
      <c r="B28"/>
      <c r="C28"/>
      <c r="D28"/>
      <c r="E28"/>
      <c r="F28"/>
      <c r="G28"/>
      <c r="H28"/>
      <c r="I28"/>
      <c r="J28"/>
    </row>
    <row r="29" spans="1:15" x14ac:dyDescent="0.2">
      <c r="A29"/>
      <c r="B29"/>
      <c r="C29"/>
      <c r="D29"/>
      <c r="E29"/>
      <c r="F29"/>
      <c r="G29"/>
      <c r="H29"/>
      <c r="I29"/>
      <c r="J29"/>
      <c r="K29" s="7" t="s">
        <v>4</v>
      </c>
    </row>
    <row r="30" spans="1:15" x14ac:dyDescent="0.2">
      <c r="A30"/>
      <c r="B30"/>
      <c r="C30"/>
      <c r="D30"/>
      <c r="E30"/>
      <c r="F30"/>
      <c r="G30"/>
      <c r="H30"/>
      <c r="I30"/>
      <c r="J30"/>
    </row>
    <row r="31" spans="1:15" x14ac:dyDescent="0.2">
      <c r="A31"/>
      <c r="B31"/>
      <c r="C31"/>
      <c r="D31"/>
      <c r="E31"/>
      <c r="F31"/>
      <c r="G31"/>
      <c r="H31"/>
      <c r="I31"/>
      <c r="J31"/>
    </row>
    <row r="32" spans="1:15" ht="13.5" x14ac:dyDescent="0.2">
      <c r="A32"/>
      <c r="B32"/>
      <c r="C32"/>
      <c r="D32"/>
      <c r="E32"/>
      <c r="F32"/>
      <c r="G32"/>
      <c r="H32"/>
      <c r="I32"/>
      <c r="J32"/>
      <c r="O32" s="8"/>
    </row>
    <row r="33" spans="1:10" x14ac:dyDescent="0.2">
      <c r="A33"/>
      <c r="B33"/>
      <c r="C33"/>
      <c r="D33"/>
      <c r="E33"/>
      <c r="F33"/>
      <c r="G33"/>
      <c r="H33"/>
      <c r="I33"/>
      <c r="J33"/>
    </row>
    <row r="34" spans="1:10" x14ac:dyDescent="0.2">
      <c r="A34"/>
      <c r="B34"/>
      <c r="C34"/>
      <c r="D34"/>
      <c r="E34"/>
      <c r="F34"/>
      <c r="G34"/>
      <c r="H34"/>
      <c r="I34"/>
      <c r="J34"/>
    </row>
    <row r="35" spans="1:10" x14ac:dyDescent="0.2">
      <c r="A35"/>
      <c r="B35"/>
      <c r="C35"/>
      <c r="D35"/>
      <c r="E35"/>
      <c r="F35"/>
      <c r="G35"/>
      <c r="H35"/>
      <c r="I35"/>
      <c r="J35"/>
    </row>
    <row r="36" spans="1:10" x14ac:dyDescent="0.2">
      <c r="A36"/>
      <c r="B36"/>
      <c r="C36"/>
      <c r="D36"/>
      <c r="E36"/>
      <c r="F36"/>
      <c r="G36"/>
      <c r="H36"/>
      <c r="I36"/>
      <c r="J36"/>
    </row>
    <row r="37" spans="1:10" x14ac:dyDescent="0.2">
      <c r="A37"/>
      <c r="B37"/>
      <c r="C37"/>
      <c r="D37"/>
      <c r="E37"/>
      <c r="F37"/>
      <c r="G37"/>
      <c r="H37"/>
      <c r="I37"/>
      <c r="J37"/>
    </row>
    <row r="38" spans="1:10" x14ac:dyDescent="0.2">
      <c r="A38"/>
      <c r="B38"/>
      <c r="C38"/>
      <c r="D38"/>
      <c r="E38"/>
      <c r="F38"/>
      <c r="G38"/>
      <c r="H38"/>
      <c r="I38"/>
      <c r="J38"/>
    </row>
    <row r="39" spans="1:10" x14ac:dyDescent="0.2">
      <c r="A39"/>
      <c r="B39"/>
      <c r="C39"/>
      <c r="D39"/>
      <c r="E39"/>
      <c r="F39"/>
      <c r="G39"/>
      <c r="H39"/>
      <c r="I39"/>
      <c r="J39"/>
    </row>
    <row r="40" spans="1:10" x14ac:dyDescent="0.2">
      <c r="A40"/>
      <c r="B40"/>
      <c r="C40"/>
      <c r="D40"/>
      <c r="E40"/>
      <c r="F40"/>
      <c r="G40"/>
      <c r="H40"/>
      <c r="I40"/>
      <c r="J40"/>
    </row>
    <row r="41" spans="1:10" x14ac:dyDescent="0.2">
      <c r="A41"/>
      <c r="B41"/>
      <c r="C41"/>
      <c r="D41"/>
      <c r="E41"/>
      <c r="F41"/>
      <c r="G41"/>
      <c r="H41"/>
      <c r="I41"/>
      <c r="J41"/>
    </row>
    <row r="42" spans="1:10" x14ac:dyDescent="0.2">
      <c r="A42"/>
      <c r="B42"/>
      <c r="C42"/>
      <c r="D42"/>
      <c r="E42"/>
      <c r="F42"/>
      <c r="G42"/>
      <c r="H42"/>
      <c r="I42"/>
      <c r="J42"/>
    </row>
    <row r="43" spans="1:10" x14ac:dyDescent="0.2">
      <c r="A43"/>
      <c r="B43"/>
      <c r="C43"/>
      <c r="D43"/>
      <c r="E43"/>
      <c r="F43"/>
      <c r="G43"/>
      <c r="H43"/>
      <c r="I43"/>
      <c r="J43"/>
    </row>
    <row r="44" spans="1:10" x14ac:dyDescent="0.2">
      <c r="A44"/>
      <c r="B44"/>
      <c r="C44"/>
      <c r="D44"/>
      <c r="E44"/>
      <c r="F44"/>
      <c r="G44"/>
      <c r="H44"/>
      <c r="I44"/>
      <c r="J44"/>
    </row>
    <row r="45" spans="1:10" x14ac:dyDescent="0.2">
      <c r="A45"/>
      <c r="B45"/>
      <c r="C45"/>
      <c r="D45"/>
      <c r="E45"/>
      <c r="F45"/>
      <c r="G45"/>
      <c r="H45"/>
      <c r="I45"/>
      <c r="J45"/>
    </row>
    <row r="46" spans="1:10" x14ac:dyDescent="0.2">
      <c r="A46"/>
      <c r="B46"/>
      <c r="C46"/>
      <c r="D46"/>
      <c r="E46"/>
      <c r="F46"/>
      <c r="G46"/>
      <c r="H46"/>
      <c r="I46"/>
      <c r="J46"/>
    </row>
    <row r="47" spans="1:10" x14ac:dyDescent="0.2">
      <c r="A47"/>
      <c r="B47"/>
      <c r="C47"/>
      <c r="D47"/>
      <c r="E47"/>
      <c r="F47"/>
      <c r="G47"/>
      <c r="H47"/>
      <c r="I47"/>
      <c r="J47"/>
    </row>
    <row r="48" spans="1:10" x14ac:dyDescent="0.2">
      <c r="A48"/>
      <c r="B48"/>
      <c r="C48"/>
      <c r="D48"/>
      <c r="E48"/>
      <c r="F48"/>
      <c r="G48"/>
      <c r="H48"/>
      <c r="I48"/>
      <c r="J48"/>
    </row>
    <row r="49" spans="1:10" x14ac:dyDescent="0.2">
      <c r="A49"/>
      <c r="B49"/>
      <c r="C49"/>
      <c r="D49"/>
      <c r="E49"/>
      <c r="F49"/>
      <c r="G49"/>
      <c r="H49"/>
      <c r="I49"/>
      <c r="J49"/>
    </row>
    <row r="50" spans="1:10" x14ac:dyDescent="0.2">
      <c r="A50"/>
      <c r="B50"/>
      <c r="C50"/>
      <c r="D50"/>
      <c r="E50"/>
      <c r="F50"/>
      <c r="G50"/>
      <c r="H50"/>
      <c r="I50"/>
      <c r="J50"/>
    </row>
    <row r="51" spans="1:10" x14ac:dyDescent="0.2">
      <c r="A51"/>
      <c r="B51"/>
      <c r="C51"/>
      <c r="D51"/>
      <c r="E51"/>
      <c r="F51"/>
      <c r="G51"/>
      <c r="H51"/>
      <c r="I51"/>
      <c r="J51"/>
    </row>
    <row r="52" spans="1:10" x14ac:dyDescent="0.2">
      <c r="A52"/>
      <c r="B52"/>
      <c r="C52"/>
      <c r="D52"/>
      <c r="E52"/>
      <c r="F52"/>
      <c r="G52"/>
      <c r="H52"/>
      <c r="I52"/>
      <c r="J52"/>
    </row>
    <row r="53" spans="1:10" x14ac:dyDescent="0.2">
      <c r="A53"/>
      <c r="B53"/>
      <c r="C53"/>
      <c r="D53"/>
      <c r="E53"/>
      <c r="F53"/>
      <c r="G53"/>
      <c r="H53"/>
      <c r="I53"/>
      <c r="J53"/>
    </row>
    <row r="54" spans="1:10" x14ac:dyDescent="0.2">
      <c r="A54"/>
      <c r="B54"/>
      <c r="C54"/>
      <c r="D54"/>
      <c r="E54"/>
      <c r="F54"/>
      <c r="G54"/>
      <c r="H54"/>
      <c r="I54"/>
      <c r="J54"/>
    </row>
    <row r="55" spans="1:10" x14ac:dyDescent="0.2">
      <c r="A55"/>
      <c r="B55"/>
      <c r="C55"/>
      <c r="D55"/>
      <c r="E55"/>
      <c r="F55"/>
      <c r="G55"/>
      <c r="H55"/>
      <c r="I55"/>
    </row>
  </sheetData>
  <hyperlinks>
    <hyperlink ref="K29" r:id="rId1" xr:uid="{624F041E-B7E5-4EBD-BBCF-42AF107F9E6C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d 7 3 3 d 6 2 - 8 0 a 7 - 4 1 f f - 9 d 2 3 - 8 d 9 e f 1 6 7 7 8 0 a "   x m l n s = " h t t p : / / s c h e m a s . m i c r o s o f t . c o m / D a t a M a s h u p " > A A A A A B o D A A B Q S w M E F A A C A A g A Q E 0 6 S E G 0 a 4 + q A A A A + g A A A B I A H A B D b 2 5 m a W c v U G F j a 2 F n Z S 5 4 b W w g o h g A K K A U A A A A A A A A A A A A A A A A A A A A A A A A A A A A h Y / B C o J A G I R f R f b u v + 5 q Y v K 7 H r o m B F J 0 l X X T J V 1 D 1 / T d O v R I v U J B G d 2 6 z Q z z w c z j d s d 0 b h v n q v p B d y Y h D D z i K C O 7 U p s q I a M 9 u R F J B e 4 K e S 4 q 5 b z K Z o j n Q S e k t v Y S U z p N E 0 w + d H 1 F u e c x e s y 2 u a x V W 7 j a D L Y w U p E v V f 6 n i M D D e 4 z g w E M I G I + A B x z p E m O m z a I Z r M D n 6 x A 8 p D 8 x b s b G j r 0 S y r j 7 H O l i k X 5 + i C d Q S w M E F A A C A A g A Q E 0 6 S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B N O k g o i k e 4 D g A A A B E A A A A T A B w A R m 9 y b X V s Y X M v U 2 V j d G l v b j E u b S C i G A A o o B Q A A A A A A A A A A A A A A A A A A A A A A A A A A A A r T k 0 u y c z P U w i G 0 I b W A F B L A Q I t A B Q A A g A I A E B N O k h B t G u P q g A A A P o A A A A S A A A A A A A A A A A A A A A A A A A A A A B D b 2 5 m a W c v U G F j a 2 F n Z S 5 4 b W x Q S w E C L Q A U A A I A C A B A T T p I D 8 r p q 6 Q A A A D p A A A A E w A A A A A A A A A A A A A A A A D 2 A A A A W 0 N v b n R l b n R f V H l w Z X N d L n h t b F B L A Q I t A B Q A A g A I A E B N O k g o i k e 4 D g A A A B E A A A A T A A A A A A A A A A A A A A A A A O c B A A B G b 3 J t d W x h c y 9 T Z W N 0 a W 9 u M S 5 t U E s F B g A A A A A D A A M A w g A A A E I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c U 6 w C X 5 m 6 U i L m N i h B 9 6 C t w A A A A A C A A A A A A A D Z g A A w A A A A B A A A A A 0 8 A w w 4 L P O F Q D 4 j A 9 s d H F 4 A A A A A A S A A A C g A A A A E A A A A M 7 9 6 t G N X Z E c d 5 R t Q 9 K h a U p Q A A A A X n M I P 4 a l 7 8 G L L p M / Z 9 O F q f j 2 X G Z u h V 2 K s t h x y G Y K e e / P t x l N T M j B d y a D b F p k V p r a i k J u Z a I N H T Z I h O y C 6 L H U Y o 5 z L Z 5 I / n S N w i W e k + F X 8 i E U A A A A h j t R u + f q v p c u Y 6 p B g d L 2 F a x q Y n c = < / D a t a M a s h u p > 
</file>

<file path=customXml/itemProps1.xml><?xml version="1.0" encoding="utf-8"?>
<ds:datastoreItem xmlns:ds="http://schemas.openxmlformats.org/officeDocument/2006/customXml" ds:itemID="{F59F2599-8222-48B6-973E-C8010642167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2016-01-25T21:33:19Z</dcterms:created>
  <dcterms:modified xsi:type="dcterms:W3CDTF">2018-11-15T13:41:27Z</dcterms:modified>
</cp:coreProperties>
</file>