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365"/>
  </bookViews>
  <sheets>
    <sheet name="BOM2List" sheetId="1" r:id="rId1"/>
    <sheet name="List2BOM" sheetId="3" r:id="rId2"/>
  </sheets>
  <definedNames>
    <definedName name="ASP" localSheetId="0">BOM2List!$D$25</definedName>
    <definedName name="ASP" localSheetId="1">List2BOM!$D$20</definedName>
    <definedName name="Casm" localSheetId="0">BOM2List!$D$20</definedName>
    <definedName name="Casm" localSheetId="1">List2BOM!$D$25</definedName>
    <definedName name="CBOM" localSheetId="0">BOM2List!$D$15</definedName>
    <definedName name="CBOM" localSheetId="1">List2BOM!$D$26</definedName>
    <definedName name="CCpercent" localSheetId="0">BOM2List!$D$11</definedName>
    <definedName name="CCpercent" localSheetId="1">List2BOM!$D$11</definedName>
    <definedName name="CFinal" localSheetId="0">BOM2List!$D$21</definedName>
    <definedName name="CFinal" localSheetId="1">List2BOM!$D$24</definedName>
    <definedName name="CFreight" localSheetId="0">BOM2List!$D$16</definedName>
    <definedName name="CFreight" localSheetId="1">List2BOM!$D$16</definedName>
    <definedName name="COGS" localSheetId="0">BOM2List!$D$24</definedName>
    <definedName name="COGS" localSheetId="1">List2BOM!$D$21</definedName>
    <definedName name="Dpercent" localSheetId="0">BOM2List!$D$8</definedName>
    <definedName name="Dpercent" localSheetId="1">List2BOM!$D$8</definedName>
    <definedName name="GMpercent" localSheetId="0">BOM2List!$D$10</definedName>
    <definedName name="GMpercent" localSheetId="1">List2BOM!$D$10</definedName>
    <definedName name="LP" localSheetId="0">BOM2List!$D$26</definedName>
    <definedName name="LP" localSheetId="1">List2BOM!$D$15</definedName>
    <definedName name="OCOGS" localSheetId="0">BOM2List!$D$23</definedName>
    <definedName name="OCOGS" localSheetId="1">List2BOM!$D$22</definedName>
    <definedName name="OCOGSpercent" localSheetId="0">BOM2List!$D$9</definedName>
    <definedName name="OCOGSpercent" localSheetId="1">List2BOM!$D$9</definedName>
    <definedName name="SCOGS" localSheetId="0">BOM2List!$D$22</definedName>
    <definedName name="SCOGS" localSheetId="1">List2BOM!$D$23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D20" i="3"/>
  <c r="D22" i="3" s="1"/>
  <c r="D21" i="1"/>
  <c r="D22" i="1" s="1"/>
  <c r="D20" i="1"/>
  <c r="D23" i="1" l="1"/>
  <c r="D24" i="1" s="1"/>
  <c r="D25" i="1" s="1"/>
  <c r="D26" i="1" s="1"/>
  <c r="D21" i="3" l="1"/>
  <c r="D23" i="3" s="1"/>
  <c r="D24" i="3" s="1"/>
</calcChain>
</file>

<file path=xl/sharedStrings.xml><?xml version="1.0" encoding="utf-8"?>
<sst xmlns="http://schemas.openxmlformats.org/spreadsheetml/2006/main" count="90" uniqueCount="37">
  <si>
    <t>FROM:</t>
  </si>
  <si>
    <t>SUBJECT:</t>
  </si>
  <si>
    <t>DATE:</t>
  </si>
  <si>
    <t>Mark Biegert</t>
  </si>
  <si>
    <t>Corporate Parameters</t>
  </si>
  <si>
    <t>Discount</t>
  </si>
  <si>
    <t>OCOGS %</t>
  </si>
  <si>
    <t>Product Parameters</t>
  </si>
  <si>
    <t>BOM Cost</t>
  </si>
  <si>
    <t>Freight Cost</t>
  </si>
  <si>
    <t>Analysis</t>
  </si>
  <si>
    <t>Assembly Cost</t>
  </si>
  <si>
    <t>Final Cost</t>
  </si>
  <si>
    <t>COGS</t>
  </si>
  <si>
    <t>SCOGS</t>
  </si>
  <si>
    <t>ASP</t>
  </si>
  <si>
    <t>Name</t>
  </si>
  <si>
    <t>Symbol</t>
  </si>
  <si>
    <t>Value</t>
  </si>
  <si>
    <t>D%</t>
  </si>
  <si>
    <t>OCOGS%</t>
  </si>
  <si>
    <t>GM%</t>
  </si>
  <si>
    <t>Gross Margin %</t>
  </si>
  <si>
    <t>Conversion Cost %</t>
  </si>
  <si>
    <t>CC%</t>
  </si>
  <si>
    <t>CBOM</t>
  </si>
  <si>
    <t>Cfreight</t>
  </si>
  <si>
    <t>Casm</t>
  </si>
  <si>
    <t>Cfinal</t>
  </si>
  <si>
    <t>CFinal</t>
  </si>
  <si>
    <t>OCOGS</t>
  </si>
  <si>
    <t>LP</t>
  </si>
  <si>
    <t>Input</t>
  </si>
  <si>
    <t>Output</t>
  </si>
  <si>
    <t>BOM Cost to List Price</t>
  </si>
  <si>
    <t>List Price to BOM Cost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</si>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</sst>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d/mmm/yy;@"/>
    <numFmt numFmtId="168" formatCode="&quot;$&quot;#,##0.00"/>
  </numFmts>
  <fonts count="11" x14ac:knownFonts="1">
    <font>
      <sz val="10"/>
      <color theme="1"/>
      <name val="Consolas"/>
      <family val="3"/>
    </font>
    <font>
      <b/>
      <sz val="11"/>
      <color theme="3"/>
      <name val="Calisto MT"/>
      <family val="2"/>
      <scheme val="minor"/>
    </font>
    <font>
      <b/>
      <u/>
      <sz val="10"/>
      <color theme="3"/>
      <name val="Consolas"/>
      <family val="3"/>
    </font>
    <font>
      <b/>
      <i/>
      <sz val="11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alisto MT"/>
      <family val="2"/>
      <scheme val="major"/>
    </font>
    <font>
      <b/>
      <sz val="11"/>
      <color rgb="FF3F3F3F"/>
      <name val="Consolas"/>
      <family val="3"/>
    </font>
    <font>
      <sz val="11"/>
      <color rgb="FF3F3F76"/>
      <name val="Consolas"/>
      <family val="3"/>
    </font>
    <font>
      <b/>
      <i/>
      <sz val="10"/>
      <color rgb="FF7030A0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 applyFill="0" applyBorder="0" applyProtection="0">
      <alignment vertical="top"/>
    </xf>
    <xf numFmtId="0" fontId="4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Alignment="0" applyProtection="0">
      <alignment vertical="top"/>
    </xf>
    <xf numFmtId="165" fontId="6" fillId="0" borderId="0" applyFont="0" applyFill="0" applyBorder="0" applyAlignment="0" applyProtection="0">
      <alignment vertical="top"/>
    </xf>
    <xf numFmtId="0" fontId="9" fillId="4" borderId="3" applyNumberFormat="0" applyAlignment="0" applyProtection="0"/>
    <xf numFmtId="0" fontId="8" fillId="5" borderId="4" applyNumberFormat="0" applyAlignment="0" applyProtection="0"/>
  </cellStyleXfs>
  <cellXfs count="18">
    <xf numFmtId="0" fontId="0" fillId="0" borderId="0" xfId="0">
      <alignment vertical="top"/>
    </xf>
    <xf numFmtId="0" fontId="5" fillId="2" borderId="0" xfId="0" applyFont="1" applyFill="1">
      <alignment vertical="top"/>
    </xf>
    <xf numFmtId="0" fontId="0" fillId="3" borderId="0" xfId="0" applyFill="1">
      <alignment vertical="top"/>
    </xf>
    <xf numFmtId="0" fontId="8" fillId="5" borderId="4" xfId="12" applyAlignment="1">
      <alignment vertical="top"/>
    </xf>
    <xf numFmtId="0" fontId="4" fillId="0" borderId="0" xfId="1" applyAlignment="1">
      <alignment vertical="top"/>
    </xf>
    <xf numFmtId="165" fontId="0" fillId="3" borderId="0" xfId="10" applyFont="1" applyFill="1" applyAlignment="1">
      <alignment horizontal="left" vertical="top"/>
    </xf>
    <xf numFmtId="168" fontId="0" fillId="0" borderId="0" xfId="0" applyNumberFormat="1">
      <alignment vertical="top"/>
    </xf>
    <xf numFmtId="0" fontId="5" fillId="0" borderId="2" xfId="9" applyFont="1">
      <alignment vertical="top"/>
    </xf>
    <xf numFmtId="0" fontId="9" fillId="4" borderId="3" xfId="11" applyAlignment="1">
      <alignment vertical="top"/>
    </xf>
    <xf numFmtId="0" fontId="5" fillId="0" borderId="5" xfId="9" applyFont="1" applyBorder="1">
      <alignment vertical="top"/>
    </xf>
    <xf numFmtId="9" fontId="9" fillId="4" borderId="7" xfId="11" applyNumberFormat="1" applyBorder="1" applyAlignment="1">
      <alignment vertical="top"/>
    </xf>
    <xf numFmtId="0" fontId="5" fillId="0" borderId="8" xfId="9" applyFont="1" applyBorder="1">
      <alignment vertical="top"/>
    </xf>
    <xf numFmtId="0" fontId="0" fillId="0" borderId="9" xfId="0" applyBorder="1">
      <alignment vertical="top"/>
    </xf>
    <xf numFmtId="168" fontId="9" fillId="4" borderId="7" xfId="11" applyNumberFormat="1" applyBorder="1" applyAlignment="1">
      <alignment vertical="top"/>
    </xf>
    <xf numFmtId="0" fontId="8" fillId="5" borderId="11" xfId="12" applyBorder="1" applyAlignment="1">
      <alignment vertical="top"/>
    </xf>
    <xf numFmtId="168" fontId="8" fillId="5" borderId="10" xfId="12" applyNumberFormat="1" applyBorder="1" applyAlignment="1">
      <alignment vertical="top"/>
    </xf>
    <xf numFmtId="0" fontId="8" fillId="5" borderId="12" xfId="12" applyBorder="1" applyAlignment="1">
      <alignment vertical="top"/>
    </xf>
    <xf numFmtId="0" fontId="5" fillId="0" borderId="6" xfId="0" applyFont="1" applyBorder="1" applyAlignment="1">
      <alignment horizontal="left" vertical="top" indent="1"/>
    </xf>
  </cellXfs>
  <cellStyles count="13">
    <cellStyle name="BiegertDate" xfId="10"/>
    <cellStyle name="Comment" xfId="6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Input" xfId="11" builtinId="20" customBuiltin="1"/>
    <cellStyle name="Normal" xfId="0" builtinId="0" customBuiltin="1"/>
    <cellStyle name="Output" xfId="12" builtinId="21" customBuiltin="1"/>
    <cellStyle name="Percent" xfId="7" builtinId="5" customBuiltin="1"/>
    <cellStyle name="Table Heading" xfId="9"/>
    <cellStyle name="Title" xfId="8" builtinId="15" hidden="1"/>
    <cellStyle name="Total" xfId="5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Slate">
  <a:themeElements>
    <a:clrScheme name="Slate">
      <a:dk1>
        <a:sysClr val="windowText" lastClr="000000"/>
      </a:dk1>
      <a:lt1>
        <a:sysClr val="window" lastClr="FFFFFF"/>
      </a:lt1>
      <a:dk2>
        <a:srgbClr val="212123"/>
      </a:dk2>
      <a:lt2>
        <a:srgbClr val="DADADA"/>
      </a:lt2>
      <a:accent1>
        <a:srgbClr val="BC451B"/>
      </a:accent1>
      <a:accent2>
        <a:srgbClr val="D3BA68"/>
      </a:accent2>
      <a:accent3>
        <a:srgbClr val="BB8640"/>
      </a:accent3>
      <a:accent4>
        <a:srgbClr val="AD9277"/>
      </a:accent4>
      <a:accent5>
        <a:srgbClr val="A55A43"/>
      </a:accent5>
      <a:accent6>
        <a:srgbClr val="AD9D7B"/>
      </a:accent6>
      <a:hlink>
        <a:srgbClr val="E98052"/>
      </a:hlink>
      <a:folHlink>
        <a:srgbClr val="F4B69B"/>
      </a:folHlink>
    </a:clrScheme>
    <a:fontScheme name="Slate">
      <a:maj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ate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 prst="hardEdge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Slate" id="{C3F70B94-7CE9-428E-ADC1-3269CC2C3385}" vid="{3F2DE9A5-64E6-437C-A389-CC4477E817E8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6"/>
  <sheetViews>
    <sheetView tabSelected="1" workbookViewId="0">
      <selection activeCell="F12" sqref="F12"/>
    </sheetView>
  </sheetViews>
  <sheetFormatPr defaultRowHeight="12.75" x14ac:dyDescent="0.2"/>
  <cols>
    <col min="2" max="2" width="23.42578125" customWidth="1"/>
  </cols>
  <sheetData>
    <row r="1" spans="1:5" x14ac:dyDescent="0.2">
      <c r="A1" s="1" t="s">
        <v>0</v>
      </c>
      <c r="B1" s="2" t="s">
        <v>3</v>
      </c>
      <c r="C1" s="2"/>
    </row>
    <row r="2" spans="1:5" x14ac:dyDescent="0.2">
      <c r="A2" s="1" t="s">
        <v>1</v>
      </c>
      <c r="B2" s="2" t="s">
        <v>34</v>
      </c>
      <c r="C2" s="2"/>
    </row>
    <row r="3" spans="1:5" ht="15" x14ac:dyDescent="0.2">
      <c r="A3" s="1" t="s">
        <v>2</v>
      </c>
      <c r="B3" s="5">
        <v>42389</v>
      </c>
      <c r="C3" s="2"/>
      <c r="E3" s="8" t="s">
        <v>32</v>
      </c>
    </row>
    <row r="4" spans="1:5" ht="15" x14ac:dyDescent="0.2">
      <c r="E4" s="3" t="s">
        <v>33</v>
      </c>
    </row>
    <row r="6" spans="1:5" ht="15.75" x14ac:dyDescent="0.2">
      <c r="A6" s="4" t="s">
        <v>4</v>
      </c>
    </row>
    <row r="7" spans="1:5" ht="16.5" thickBot="1" x14ac:dyDescent="0.25">
      <c r="A7" s="4"/>
      <c r="B7" s="9" t="s">
        <v>16</v>
      </c>
      <c r="C7" s="11" t="s">
        <v>17</v>
      </c>
      <c r="D7" s="7" t="s">
        <v>18</v>
      </c>
    </row>
    <row r="8" spans="1:5" ht="15.75" thickTop="1" x14ac:dyDescent="0.2">
      <c r="B8" s="17" t="s">
        <v>5</v>
      </c>
      <c r="C8" s="12" t="s">
        <v>19</v>
      </c>
      <c r="D8" s="10">
        <v>0.2</v>
      </c>
    </row>
    <row r="9" spans="1:5" ht="15" x14ac:dyDescent="0.2">
      <c r="B9" s="17" t="s">
        <v>6</v>
      </c>
      <c r="C9" s="12" t="s">
        <v>20</v>
      </c>
      <c r="D9" s="10">
        <v>0.1</v>
      </c>
    </row>
    <row r="10" spans="1:5" ht="15" x14ac:dyDescent="0.2">
      <c r="B10" s="17" t="s">
        <v>22</v>
      </c>
      <c r="C10" s="12" t="s">
        <v>21</v>
      </c>
      <c r="D10" s="10">
        <v>0.4</v>
      </c>
    </row>
    <row r="11" spans="1:5" ht="15" x14ac:dyDescent="0.2">
      <c r="B11" s="17" t="s">
        <v>23</v>
      </c>
      <c r="C11" s="12" t="s">
        <v>24</v>
      </c>
      <c r="D11" s="10">
        <v>0.15</v>
      </c>
    </row>
    <row r="13" spans="1:5" ht="15.75" x14ac:dyDescent="0.2">
      <c r="A13" s="4" t="s">
        <v>7</v>
      </c>
    </row>
    <row r="14" spans="1:5" ht="16.5" thickBot="1" x14ac:dyDescent="0.25">
      <c r="A14" s="4"/>
      <c r="B14" s="9" t="s">
        <v>16</v>
      </c>
      <c r="C14" s="11" t="s">
        <v>17</v>
      </c>
      <c r="D14" s="7" t="s">
        <v>18</v>
      </c>
    </row>
    <row r="15" spans="1:5" ht="15.75" thickTop="1" x14ac:dyDescent="0.2">
      <c r="B15" s="17" t="s">
        <v>8</v>
      </c>
      <c r="C15" s="12" t="s">
        <v>25</v>
      </c>
      <c r="D15" s="13">
        <v>100</v>
      </c>
    </row>
    <row r="16" spans="1:5" ht="15" x14ac:dyDescent="0.2">
      <c r="B16" s="17" t="s">
        <v>9</v>
      </c>
      <c r="C16" s="12" t="s">
        <v>26</v>
      </c>
      <c r="D16" s="13">
        <v>1</v>
      </c>
    </row>
    <row r="18" spans="1:4" ht="15.75" x14ac:dyDescent="0.2">
      <c r="A18" s="4" t="s">
        <v>10</v>
      </c>
    </row>
    <row r="19" spans="1:4" ht="16.5" thickBot="1" x14ac:dyDescent="0.25">
      <c r="A19" s="4"/>
      <c r="B19" s="9" t="s">
        <v>16</v>
      </c>
      <c r="C19" s="11" t="s">
        <v>17</v>
      </c>
      <c r="D19" s="7" t="s">
        <v>18</v>
      </c>
    </row>
    <row r="20" spans="1:4" ht="13.5" thickTop="1" x14ac:dyDescent="0.2">
      <c r="B20" s="17" t="s">
        <v>11</v>
      </c>
      <c r="C20" s="12" t="s">
        <v>27</v>
      </c>
      <c r="D20" s="6">
        <f>CBOM*CCpercent/(1-CCpercent)</f>
        <v>17.647058823529413</v>
      </c>
    </row>
    <row r="21" spans="1:4" x14ac:dyDescent="0.2">
      <c r="B21" s="17" t="s">
        <v>12</v>
      </c>
      <c r="C21" s="12" t="s">
        <v>29</v>
      </c>
      <c r="D21" s="6">
        <f>Casm+CBOM</f>
        <v>117.64705882352942</v>
      </c>
    </row>
    <row r="22" spans="1:4" x14ac:dyDescent="0.2">
      <c r="B22" s="17" t="s">
        <v>14</v>
      </c>
      <c r="C22" s="12" t="s">
        <v>14</v>
      </c>
      <c r="D22" s="6">
        <f>CFinal+CFreight</f>
        <v>118.64705882352942</v>
      </c>
    </row>
    <row r="23" spans="1:4" x14ac:dyDescent="0.2">
      <c r="B23" s="17" t="s">
        <v>30</v>
      </c>
      <c r="C23" s="12" t="s">
        <v>30</v>
      </c>
      <c r="D23" s="6">
        <f>OCOGSpercent*SCOGS/(1-OCOGSpercent-GMpercent)</f>
        <v>23.729411764705887</v>
      </c>
    </row>
    <row r="24" spans="1:4" x14ac:dyDescent="0.2">
      <c r="B24" s="17" t="s">
        <v>13</v>
      </c>
      <c r="C24" s="12" t="s">
        <v>13</v>
      </c>
      <c r="D24" s="6">
        <f>SUM(D22:D23)</f>
        <v>142.37647058823529</v>
      </c>
    </row>
    <row r="25" spans="1:4" x14ac:dyDescent="0.2">
      <c r="B25" s="17" t="s">
        <v>15</v>
      </c>
      <c r="C25" s="12" t="s">
        <v>15</v>
      </c>
      <c r="D25" s="6">
        <f>COGS/(1-GMpercent)</f>
        <v>237.29411764705884</v>
      </c>
    </row>
    <row r="26" spans="1:4" ht="15" x14ac:dyDescent="0.2">
      <c r="B26" s="14" t="s">
        <v>31</v>
      </c>
      <c r="C26" s="16" t="s">
        <v>31</v>
      </c>
      <c r="D26" s="15">
        <f>ASP/(1-Dpercent)</f>
        <v>296.61764705882354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" sqref="E3:E4"/>
    </sheetView>
  </sheetViews>
  <sheetFormatPr defaultRowHeight="12.75" x14ac:dyDescent="0.2"/>
  <cols>
    <col min="2" max="2" width="23.42578125" customWidth="1"/>
  </cols>
  <sheetData>
    <row r="1" spans="1:5" x14ac:dyDescent="0.2">
      <c r="A1" s="1" t="s">
        <v>0</v>
      </c>
      <c r="B1" s="2" t="s">
        <v>3</v>
      </c>
      <c r="C1" s="2"/>
    </row>
    <row r="2" spans="1:5" x14ac:dyDescent="0.2">
      <c r="A2" s="1" t="s">
        <v>1</v>
      </c>
      <c r="B2" s="2" t="s">
        <v>35</v>
      </c>
      <c r="C2" s="2"/>
    </row>
    <row r="3" spans="1:5" ht="15" x14ac:dyDescent="0.2">
      <c r="A3" s="1" t="s">
        <v>2</v>
      </c>
      <c r="B3" s="5">
        <v>42389</v>
      </c>
      <c r="C3" s="2"/>
      <c r="E3" s="8" t="s">
        <v>32</v>
      </c>
    </row>
    <row r="4" spans="1:5" ht="15" x14ac:dyDescent="0.2">
      <c r="E4" s="3" t="s">
        <v>33</v>
      </c>
    </row>
    <row r="6" spans="1:5" ht="15.75" x14ac:dyDescent="0.2">
      <c r="A6" s="4" t="s">
        <v>4</v>
      </c>
    </row>
    <row r="7" spans="1:5" ht="16.5" thickBot="1" x14ac:dyDescent="0.25">
      <c r="A7" s="4"/>
      <c r="B7" s="9" t="s">
        <v>16</v>
      </c>
      <c r="C7" s="11" t="s">
        <v>17</v>
      </c>
      <c r="D7" s="7" t="s">
        <v>18</v>
      </c>
    </row>
    <row r="8" spans="1:5" ht="15.75" thickTop="1" x14ac:dyDescent="0.2">
      <c r="B8" s="17" t="s">
        <v>5</v>
      </c>
      <c r="C8" s="12" t="s">
        <v>19</v>
      </c>
      <c r="D8" s="10">
        <v>0.2</v>
      </c>
    </row>
    <row r="9" spans="1:5" ht="15" x14ac:dyDescent="0.2">
      <c r="B9" s="17" t="s">
        <v>6</v>
      </c>
      <c r="C9" s="12" t="s">
        <v>20</v>
      </c>
      <c r="D9" s="10">
        <v>0.1</v>
      </c>
    </row>
    <row r="10" spans="1:5" ht="15" x14ac:dyDescent="0.2">
      <c r="B10" s="17" t="s">
        <v>22</v>
      </c>
      <c r="C10" s="12" t="s">
        <v>21</v>
      </c>
      <c r="D10" s="10">
        <v>0.4</v>
      </c>
    </row>
    <row r="11" spans="1:5" ht="15" x14ac:dyDescent="0.2">
      <c r="B11" s="17" t="s">
        <v>23</v>
      </c>
      <c r="C11" s="12" t="s">
        <v>24</v>
      </c>
      <c r="D11" s="10">
        <v>0.15</v>
      </c>
    </row>
    <row r="13" spans="1:5" ht="15.75" x14ac:dyDescent="0.2">
      <c r="A13" s="4" t="s">
        <v>7</v>
      </c>
    </row>
    <row r="14" spans="1:5" ht="16.5" thickBot="1" x14ac:dyDescent="0.25">
      <c r="A14" s="4"/>
      <c r="B14" s="9" t="s">
        <v>16</v>
      </c>
      <c r="C14" s="11" t="s">
        <v>17</v>
      </c>
      <c r="D14" s="7" t="s">
        <v>18</v>
      </c>
    </row>
    <row r="15" spans="1:5" ht="15.75" thickTop="1" x14ac:dyDescent="0.2">
      <c r="B15" s="17" t="s">
        <v>36</v>
      </c>
      <c r="C15" s="12" t="s">
        <v>31</v>
      </c>
      <c r="D15" s="13">
        <v>296.61799999999999</v>
      </c>
    </row>
    <row r="16" spans="1:5" ht="15" x14ac:dyDescent="0.2">
      <c r="B16" s="17" t="s">
        <v>9</v>
      </c>
      <c r="C16" s="12" t="s">
        <v>26</v>
      </c>
      <c r="D16" s="13">
        <v>1</v>
      </c>
    </row>
    <row r="18" spans="1:4" ht="15.75" x14ac:dyDescent="0.2">
      <c r="A18" s="4" t="s">
        <v>10</v>
      </c>
    </row>
    <row r="19" spans="1:4" ht="16.5" thickBot="1" x14ac:dyDescent="0.25">
      <c r="A19" s="4"/>
      <c r="B19" s="9" t="s">
        <v>16</v>
      </c>
      <c r="C19" s="11" t="s">
        <v>17</v>
      </c>
      <c r="D19" s="7" t="s">
        <v>18</v>
      </c>
    </row>
    <row r="20" spans="1:4" ht="13.5" thickTop="1" x14ac:dyDescent="0.2">
      <c r="B20" s="17" t="s">
        <v>15</v>
      </c>
      <c r="C20" s="12" t="s">
        <v>15</v>
      </c>
      <c r="D20" s="6">
        <f>LP*(1-Dpercent)</f>
        <v>237.2944</v>
      </c>
    </row>
    <row r="21" spans="1:4" x14ac:dyDescent="0.2">
      <c r="B21" s="17" t="s">
        <v>13</v>
      </c>
      <c r="C21" s="12" t="s">
        <v>13</v>
      </c>
      <c r="D21" s="6">
        <f>ASP*(1-GMpercent)</f>
        <v>142.37663999999998</v>
      </c>
    </row>
    <row r="22" spans="1:4" x14ac:dyDescent="0.2">
      <c r="B22" s="17" t="s">
        <v>30</v>
      </c>
      <c r="C22" s="12" t="s">
        <v>30</v>
      </c>
      <c r="D22" s="6">
        <f>ASP*OCOGSpercent</f>
        <v>23.72944</v>
      </c>
    </row>
    <row r="23" spans="1:4" x14ac:dyDescent="0.2">
      <c r="B23" s="17" t="s">
        <v>14</v>
      </c>
      <c r="C23" s="12" t="s">
        <v>14</v>
      </c>
      <c r="D23" s="6">
        <f>COGS-OCOGS</f>
        <v>118.64719999999998</v>
      </c>
    </row>
    <row r="24" spans="1:4" x14ac:dyDescent="0.2">
      <c r="B24" s="17" t="s">
        <v>12</v>
      </c>
      <c r="C24" s="12" t="s">
        <v>28</v>
      </c>
      <c r="D24" s="6">
        <f>SCOGS-CFreight</f>
        <v>117.64719999999998</v>
      </c>
    </row>
    <row r="25" spans="1:4" x14ac:dyDescent="0.2">
      <c r="B25" s="17" t="s">
        <v>11</v>
      </c>
      <c r="C25" s="12" t="s">
        <v>27</v>
      </c>
      <c r="D25" s="6">
        <f>CFinal*CCpercent</f>
        <v>17.647079999999995</v>
      </c>
    </row>
    <row r="26" spans="1:4" ht="15" x14ac:dyDescent="0.2">
      <c r="B26" s="14" t="s">
        <v>8</v>
      </c>
      <c r="C26" s="16" t="s">
        <v>25</v>
      </c>
      <c r="D26" s="15">
        <f>CFinal-Casm</f>
        <v>100.00011999999998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BOM2List</vt:lpstr>
      <vt:lpstr>List2BOM</vt:lpstr>
      <vt:lpstr>BOM2List!ASP</vt:lpstr>
      <vt:lpstr>List2BOM!ASP</vt:lpstr>
      <vt:lpstr>BOM2List!Casm</vt:lpstr>
      <vt:lpstr>List2BOM!Casm</vt:lpstr>
      <vt:lpstr>BOM2List!CBOM</vt:lpstr>
      <vt:lpstr>List2BOM!CBOM</vt:lpstr>
      <vt:lpstr>BOM2List!CCpercent</vt:lpstr>
      <vt:lpstr>List2BOM!CCpercent</vt:lpstr>
      <vt:lpstr>BOM2List!CFinal</vt:lpstr>
      <vt:lpstr>List2BOM!CFinal</vt:lpstr>
      <vt:lpstr>BOM2List!CFreight</vt:lpstr>
      <vt:lpstr>List2BOM!CFreight</vt:lpstr>
      <vt:lpstr>BOM2List!COGS</vt:lpstr>
      <vt:lpstr>List2BOM!COGS</vt:lpstr>
      <vt:lpstr>BOM2List!Dpercent</vt:lpstr>
      <vt:lpstr>List2BOM!Dpercent</vt:lpstr>
      <vt:lpstr>BOM2List!GMpercent</vt:lpstr>
      <vt:lpstr>List2BOM!GMpercent</vt:lpstr>
      <vt:lpstr>BOM2List!LP</vt:lpstr>
      <vt:lpstr>List2BOM!LP</vt:lpstr>
      <vt:lpstr>BOM2List!OCOGS</vt:lpstr>
      <vt:lpstr>List2BOM!OCOGS</vt:lpstr>
      <vt:lpstr>BOM2List!OCOGSpercent</vt:lpstr>
      <vt:lpstr>List2BOM!OCOGSpercent</vt:lpstr>
      <vt:lpstr>BOM2List!SCOGS</vt:lpstr>
      <vt:lpstr>List2BOM!SCOGS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Biegert</cp:lastModifiedBy>
  <dcterms:created xsi:type="dcterms:W3CDTF">2016-01-17T17:00:56Z</dcterms:created>
  <dcterms:modified xsi:type="dcterms:W3CDTF">2016-01-21T16:45:56Z</dcterms:modified>
</cp:coreProperties>
</file>